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639" documentId="13_ncr:1_{F6CB121F-512D-4AA6-A0C1-0FB36C537598}" xr6:coauthVersionLast="47" xr6:coauthVersionMax="47" xr10:uidLastSave="{573598E3-9BB5-4C9E-9BD8-36B91ADC4DDE}"/>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G11" i="3"/>
  <c r="G12" i="3"/>
  <c r="G13" i="3"/>
  <c r="G14" i="3"/>
  <c r="I3" i="4"/>
  <c r="J3" i="4"/>
  <c r="I3" i="6"/>
  <c r="I4" i="6"/>
  <c r="L11" i="3"/>
  <c r="J11" i="3"/>
  <c r="I11" i="3"/>
  <c r="B11" i="3"/>
  <c r="L3" i="6"/>
  <c r="L4" i="6"/>
  <c r="L2" i="6"/>
  <c r="J4" i="6"/>
  <c r="J3" i="6"/>
  <c r="J2" i="6"/>
  <c r="I2" i="6"/>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94" i="5"/>
  <c r="J94" i="5"/>
  <c r="I94" i="5"/>
  <c r="G94" i="5"/>
  <c r="B94"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L5" i="5"/>
  <c r="L6" i="5"/>
  <c r="J4" i="5"/>
  <c r="J5" i="5"/>
  <c r="J6" i="5"/>
  <c r="I4" i="5"/>
  <c r="I5" i="5"/>
  <c r="I6" i="5"/>
  <c r="G4" i="5"/>
  <c r="G5" i="5"/>
  <c r="G6" i="5"/>
  <c r="B4" i="5"/>
  <c r="B5" i="5"/>
  <c r="B6"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L2" i="3"/>
  <c r="L3" i="3"/>
  <c r="L4" i="3"/>
  <c r="L5" i="3"/>
  <c r="L6" i="3"/>
  <c r="L7" i="3"/>
  <c r="L8" i="3"/>
  <c r="L9" i="3"/>
  <c r="L10"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J2" i="3"/>
  <c r="J3" i="3"/>
  <c r="J4" i="3"/>
  <c r="J5" i="3"/>
  <c r="J6" i="3"/>
  <c r="J7" i="3"/>
  <c r="J8" i="3"/>
  <c r="J9" i="3"/>
  <c r="J10"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B2" i="5"/>
  <c r="G2" i="5"/>
  <c r="I2" i="5"/>
  <c r="J2" i="5"/>
  <c r="G2" i="3"/>
  <c r="G3" i="3"/>
  <c r="G4" i="3"/>
  <c r="G5" i="3"/>
  <c r="G6" i="3"/>
  <c r="G7" i="3"/>
  <c r="G8" i="3"/>
  <c r="G9" i="3"/>
  <c r="G10"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alcChain>
</file>

<file path=xl/sharedStrings.xml><?xml version="1.0" encoding="utf-8"?>
<sst xmlns="http://schemas.openxmlformats.org/spreadsheetml/2006/main" count="178596" uniqueCount="39083">
  <si>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</si>
  <si>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</si>
  <si>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</si>
  <si>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</si>
  <si>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</si>
  <si>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</si>
  <si>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</si>
  <si>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</si>
  <si>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</si>
  <si>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</si>
  <si>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</si>
  <si>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</si>
  <si>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</si>
  <si>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</si>
  <si>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</si>
  <si>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</si>
  <si>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</si>
  <si>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</si>
  <si>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</si>
  <si>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</si>
  <si>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</si>
  <si>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</si>
  <si>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</si>
  <si>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</si>
  <si>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</si>
  <si>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</si>
  <si>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</si>
  <si>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</si>
  <si>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</si>
  <si>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</si>
  <si>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</si>
  <si>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</si>
  <si>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</si>
  <si>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</si>
  <si>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</si>
  <si>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</si>
  <si>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</si>
  <si>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</si>
  <si>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</si>
  <si>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</si>
  <si>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</si>
  <si>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</si>
  <si>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</si>
  <si>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</si>
  <si>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</si>
  <si>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</si>
  <si>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</si>
  <si>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</si>
  <si>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</si>
  <si>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</si>
  <si>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</si>
  <si>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</si>
  <si>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</si>
  <si>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</si>
  <si>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</si>
  <si>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</si>
  <si>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</si>
  <si>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</si>
  <si>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</si>
  <si>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</si>
  <si>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</si>
  <si>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</si>
  <si>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</si>
  <si>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</si>
  <si>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</si>
  <si>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</si>
  <si>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</si>
  <si>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</si>
  <si>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</si>
  <si>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</si>
  <si>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</si>
  <si>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</si>
  <si>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</si>
  <si>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</si>
  <si>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</si>
  <si>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</si>
  <si>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</si>
  <si>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</si>
  <si>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</si>
  <si>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</si>
  <si>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</si>
  <si>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</si>
  <si>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</si>
  <si>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</si>
  <si>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</si>
  <si>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</si>
  <si>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</si>
  <si>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</si>
  <si>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</si>
  <si>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</si>
  <si>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</si>
  <si>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</si>
  <si>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</si>
  <si>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</si>
  <si>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</si>
  <si>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</si>
  <si>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</si>
  <si>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</si>
  <si>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</si>
  <si>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</si>
  <si>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</si>
  <si>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</si>
  <si>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</si>
  <si>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</si>
  <si>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</si>
  <si>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</si>
  <si>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</si>
  <si>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</si>
  <si>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</si>
  <si>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</si>
  <si>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</si>
  <si>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</si>
  <si>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</si>
  <si>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</si>
  <si>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</si>
  <si>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</si>
  <si>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</si>
  <si>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</si>
  <si>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</si>
  <si>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</si>
  <si>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</si>
  <si>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</si>
  <si>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</si>
  <si>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</si>
  <si>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</si>
  <si>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</si>
  <si>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</si>
  <si>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</si>
  <si>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</si>
  <si>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</si>
  <si>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</si>
  <si>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</si>
  <si>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</si>
  <si>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</si>
  <si>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</si>
  <si>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</si>
  <si>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</si>
  <si>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</si>
  <si>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</si>
  <si>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</si>
  <si>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</si>
  <si>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</si>
  <si>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</si>
  <si>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</si>
  <si>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</si>
  <si>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</si>
  <si>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</si>
  <si>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</si>
  <si>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</si>
  <si>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</si>
  <si>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</si>
  <si>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</si>
  <si>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</si>
  <si>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</si>
  <si>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</si>
  <si>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</si>
  <si>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</si>
  <si>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</si>
  <si>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</si>
  <si>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</si>
  <si>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</si>
  <si>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</si>
  <si>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</si>
  <si>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</si>
  <si>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</si>
  <si>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</si>
  <si>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</si>
  <si>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</si>
  <si>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</si>
  <si>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</si>
  <si>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</si>
  <si>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</si>
  <si>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</si>
  <si>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</si>
  <si>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</si>
  <si>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</si>
  <si>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</si>
  <si>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</si>
  <si>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</si>
  <si>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</si>
  <si>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</si>
  <si>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</si>
  <si>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</si>
  <si>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</si>
  <si>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</si>
  <si>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</si>
  <si>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</si>
  <si>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</si>
  <si>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</si>
  <si>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</si>
  <si>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</si>
  <si>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</si>
  <si>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</si>
  <si>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</si>
  <si>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</si>
  <si>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</si>
  <si>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</si>
  <si>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</si>
  <si>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</si>
  <si>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</si>
  <si>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</si>
  <si>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</si>
  <si>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</si>
  <si>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</si>
  <si>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</si>
  <si>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</si>
  <si>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</si>
  <si>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</si>
  <si>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</si>
  <si>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</si>
  <si>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</si>
  <si>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</si>
  <si>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</si>
  <si>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</si>
  <si>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</si>
  <si>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</si>
  <si>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</si>
  <si>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</si>
  <si>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</si>
  <si>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</si>
  <si>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</si>
  <si>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</si>
  <si>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</si>
  <si>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</si>
  <si>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</si>
  <si>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</si>
  <si>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</si>
  <si>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</si>
  <si>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</si>
  <si>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</si>
  <si>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</si>
  <si>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</si>
  <si>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</si>
  <si>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</si>
  <si>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</si>
  <si>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</si>
  <si>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</si>
  <si>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</si>
  <si>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</si>
  <si>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</si>
  <si>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</si>
  <si>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</si>
  <si>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</si>
  <si>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</si>
  <si>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</si>
  <si>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</si>
  <si>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</si>
  <si>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</si>
  <si>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</si>
  <si>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</si>
  <si>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</si>
  <si>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</si>
  <si>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</si>
  <si>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</si>
  <si>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</si>
  <si>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</si>
  <si>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</si>
  <si>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</si>
  <si>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</si>
  <si>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</si>
  <si>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</si>
  <si>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</si>
  <si>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</si>
  <si>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</si>
  <si>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</si>
  <si>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</si>
  <si>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</si>
  <si>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</si>
  <si>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</si>
  <si>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</si>
  <si>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</si>
  <si>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</si>
  <si>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</si>
  <si>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</si>
  <si>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</si>
  <si>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</si>
  <si>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</si>
  <si>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</si>
  <si>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</si>
  <si>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</si>
  <si>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</si>
  <si>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</si>
  <si>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</si>
  <si>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</si>
  <si>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</si>
  <si>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</si>
  <si>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</si>
  <si>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</si>
  <si>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</si>
  <si>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</si>
  <si>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</si>
  <si>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</si>
  <si>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</si>
  <si>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</si>
  <si>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</si>
  <si>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</si>
  <si>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</si>
  <si>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</si>
  <si>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</si>
  <si>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</si>
  <si>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</si>
  <si>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</si>
  <si>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</si>
  <si>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</si>
  <si>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</si>
  <si>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</si>
  <si>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</si>
  <si>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</si>
  <si>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</si>
  <si>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</si>
  <si>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</si>
  <si>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</si>
  <si>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</si>
  <si>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</si>
  <si>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</si>
  <si>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</si>
  <si>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</si>
  <si>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</si>
  <si>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</si>
  <si>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</si>
  <si>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</si>
  <si>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</si>
  <si>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</si>
  <si>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</si>
  <si>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</si>
  <si>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</si>
  <si>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</si>
  <si>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</si>
  <si>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</si>
  <si>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</si>
  <si>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</si>
  <si>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</si>
  <si>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</si>
  <si>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</si>
  <si>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</si>
  <si>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</si>
  <si>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</si>
  <si>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</si>
  <si>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</si>
  <si>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</si>
  <si>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</si>
  <si>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</si>
  <si>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</si>
  <si>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</si>
  <si>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</si>
  <si>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</si>
  <si>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</si>
  <si>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</si>
  <si>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</si>
  <si>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</si>
  <si>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</si>
  <si>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</si>
  <si>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</si>
  <si>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</si>
  <si>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</si>
  <si>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</si>
  <si>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</si>
  <si>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</si>
  <si>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</si>
  <si>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</si>
  <si>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</si>
  <si>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</si>
  <si>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</si>
  <si>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</si>
  <si>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</si>
  <si>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</si>
  <si>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</si>
  <si>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</si>
  <si>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</si>
  <si>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</si>
  <si>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</si>
  <si>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</si>
  <si>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</si>
  <si>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</si>
  <si>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</si>
  <si>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</si>
  <si>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</si>
  <si>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</si>
  <si>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</si>
  <si>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</si>
  <si>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</si>
  <si>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</si>
  <si>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</si>
  <si>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</si>
  <si>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</si>
  <si>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</si>
  <si>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</si>
  <si>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</si>
  <si>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</si>
  <si>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</si>
  <si>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</si>
  <si>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</si>
  <si>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</si>
  <si>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</si>
  <si>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</si>
  <si>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</si>
  <si>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</si>
  <si>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</si>
  <si>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</si>
  <si>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</si>
  <si>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</si>
  <si>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</si>
  <si>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</si>
  <si>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</si>
  <si>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</si>
  <si>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</si>
  <si>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</si>
  <si>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</si>
  <si>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</si>
  <si>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</si>
  <si>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</si>
  <si>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</si>
  <si>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</si>
  <si>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</si>
  <si>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</si>
  <si>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</si>
  <si>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</si>
  <si>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</si>
  <si>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</si>
  <si>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</si>
  <si>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</si>
  <si>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</si>
  <si>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</si>
  <si>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</si>
  <si>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</si>
  <si>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</si>
  <si>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</si>
  <si>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</si>
  <si>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</si>
  <si>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</si>
  <si>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</si>
  <si>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</si>
  <si>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</si>
  <si>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</si>
  <si>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</si>
  <si>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</si>
  <si>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</si>
  <si>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</si>
  <si>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</si>
  <si>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</si>
  <si>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</si>
  <si>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</si>
  <si>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</si>
  <si>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</si>
  <si>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</si>
  <si>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</si>
  <si>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</si>
  <si>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</si>
  <si>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</si>
  <si>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</si>
  <si>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</si>
  <si>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</si>
  <si>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</si>
  <si>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</si>
  <si>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</si>
  <si>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</si>
  <si>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</si>
  <si>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</si>
  <si>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</si>
  <si>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</si>
  <si>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</si>
  <si>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</si>
  <si>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</si>
  <si>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</si>
  <si>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</si>
  <si>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</si>
  <si>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</si>
  <si>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</si>
  <si>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</si>
  <si>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</si>
  <si>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</si>
  <si>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</si>
  <si>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</si>
  <si>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</si>
  <si>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</si>
  <si>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</si>
  <si>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</si>
  <si>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</si>
  <si>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</si>
  <si>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</si>
  <si>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</si>
  <si>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</si>
  <si>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</si>
  <si>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</si>
  <si>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</si>
  <si>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</si>
  <si>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</si>
  <si>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</si>
  <si>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</si>
  <si>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</si>
  <si>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</si>
  <si>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</si>
  <si>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</si>
  <si>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</si>
  <si>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</si>
  <si>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</si>
  <si>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</si>
  <si>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</si>
  <si>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</si>
  <si>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</si>
  <si>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</si>
  <si>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</si>
  <si>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</si>
  <si>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</si>
  <si>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</si>
  <si>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</si>
  <si>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</si>
  <si>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</si>
  <si>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</si>
  <si>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</si>
  <si>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</si>
  <si>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</si>
  <si>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</si>
  <si>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</si>
  <si>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</si>
  <si>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</si>
  <si>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</si>
  <si>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</si>
  <si>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</si>
  <si>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</si>
  <si>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</si>
  <si>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</si>
  <si>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</si>
  <si>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</si>
  <si>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</si>
  <si>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</si>
  <si>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</si>
  <si>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</si>
  <si>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</si>
  <si>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</si>
  <si>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</si>
  <si>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</si>
  <si>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</si>
  <si>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</si>
  <si>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</si>
  <si>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</si>
  <si>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</si>
  <si>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</si>
  <si>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</si>
  <si>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</si>
  <si>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</si>
  <si>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</si>
  <si>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</si>
  <si>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</si>
  <si>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</si>
  <si>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</si>
  <si>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</si>
  <si>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</si>
  <si>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</si>
  <si>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</si>
  <si>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</si>
  <si>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</si>
  <si>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</si>
  <si>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</si>
  <si>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</si>
  <si>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</si>
  <si>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</si>
  <si>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</si>
  <si>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</si>
  <si>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</si>
  <si>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</si>
  <si>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</si>
  <si>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</si>
  <si>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</si>
  <si>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</si>
  <si>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</si>
  <si>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</si>
  <si>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</si>
  <si>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</si>
  <si>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</si>
  <si>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</si>
  <si>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</si>
  <si>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</si>
  <si>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</si>
  <si>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</si>
  <si>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</si>
  <si>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</si>
  <si>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</si>
  <si>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</si>
  <si>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</si>
  <si>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</si>
  <si>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</si>
  <si>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</si>
  <si>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</si>
  <si>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</si>
  <si>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</si>
  <si>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</si>
  <si>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</si>
  <si>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</si>
  <si>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</si>
  <si>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</si>
  <si>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</si>
  <si>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</si>
  <si>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</si>
  <si>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</si>
  <si>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</si>
  <si>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</si>
  <si>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</si>
  <si>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</si>
  <si>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</si>
  <si>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</si>
  <si>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</si>
  <si>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</si>
  <si>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</si>
  <si>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</si>
  <si>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</si>
  <si>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</si>
  <si>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</si>
  <si>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</si>
  <si>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</si>
  <si>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</si>
  <si>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</si>
  <si>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</si>
  <si>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</si>
  <si>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</si>
  <si>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</si>
  <si>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</si>
  <si>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</si>
  <si>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</si>
  <si>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</si>
  <si>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</si>
  <si>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</si>
  <si>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</si>
  <si>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</si>
  <si>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</si>
  <si>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</si>
  <si>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</si>
  <si>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</si>
  <si>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</si>
  <si>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</si>
  <si>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</si>
  <si>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</si>
  <si>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</si>
  <si>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</si>
  <si>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</si>
  <si>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</si>
  <si>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</si>
  <si>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</si>
  <si>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</si>
  <si>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</si>
  <si>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</si>
  <si>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</si>
  <si>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</si>
  <si>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</si>
  <si>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</si>
  <si>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</si>
  <si>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</si>
  <si>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</si>
  <si>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</si>
  <si>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</si>
  <si>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</si>
  <si>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</si>
  <si>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</si>
  <si>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</si>
  <si>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</si>
  <si>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</si>
  <si>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</si>
  <si>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</si>
  <si>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</si>
  <si>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</si>
  <si>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</si>
  <si>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</si>
  <si>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</si>
  <si>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</si>
  <si>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</si>
  <si>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</si>
  <si>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</si>
  <si>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</si>
  <si>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</si>
  <si>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</si>
  <si>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</si>
  <si>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</si>
  <si>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</si>
  <si>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</si>
  <si>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</si>
  <si>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</si>
  <si>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</si>
  <si>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</si>
  <si>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</si>
  <si>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</si>
  <si>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</si>
  <si>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</si>
  <si>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</si>
  <si>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</si>
  <si>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</si>
  <si>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</si>
  <si>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</si>
  <si>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</si>
  <si>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</si>
  <si>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</si>
  <si>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</si>
  <si>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</si>
  <si>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</si>
  <si>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</si>
  <si>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</si>
  <si>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</si>
  <si>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</si>
  <si>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</si>
  <si>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</si>
  <si>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</si>
  <si>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</si>
  <si>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</si>
  <si>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</si>
  <si>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</si>
  <si>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</si>
  <si>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</si>
  <si>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</si>
  <si>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</si>
  <si>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</si>
  <si>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</si>
  <si>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</si>
  <si>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</si>
  <si>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</si>
  <si>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</si>
  <si>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</si>
  <si>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</si>
  <si>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</si>
  <si>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</si>
  <si>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</si>
  <si>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</si>
  <si>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</si>
  <si>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</si>
  <si>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</si>
  <si>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</si>
  <si>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</si>
  <si>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</si>
  <si>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</si>
  <si>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</si>
  <si>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</si>
  <si>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</si>
  <si>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</si>
  <si>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</si>
  <si>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</si>
  <si>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</si>
  <si>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</si>
  <si>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</si>
  <si>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</si>
  <si>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</si>
  <si>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</si>
  <si>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</si>
  <si>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</si>
  <si>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</si>
  <si>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</si>
  <si>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</si>
  <si>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</si>
  <si>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</si>
  <si>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</si>
  <si>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</si>
  <si>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</si>
  <si>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</si>
  <si>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</si>
  <si>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</si>
  <si>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</si>
  <si>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</si>
  <si>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</si>
  <si>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</si>
  <si>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</si>
  <si>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</si>
  <si>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</si>
  <si>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</si>
  <si>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</si>
  <si>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</si>
  <si>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</si>
  <si>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</si>
  <si>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</si>
  <si>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</si>
  <si>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</si>
  <si>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</si>
  <si>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</si>
  <si>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</si>
  <si>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</si>
  <si>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</si>
  <si>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</si>
  <si>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</si>
  <si>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</si>
  <si>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</si>
  <si>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</si>
  <si>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</si>
  <si>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</si>
  <si>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</si>
  <si>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</si>
  <si>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</si>
  <si>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</si>
  <si>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</si>
  <si>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</si>
  <si>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</si>
  <si>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</si>
  <si>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</si>
  <si>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</si>
  <si>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</si>
  <si>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</si>
  <si>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</si>
  <si>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</si>
  <si>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</si>
  <si>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</si>
  <si>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</si>
  <si>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</si>
  <si>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</si>
  <si>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</si>
  <si>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</si>
  <si>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</si>
  <si>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</si>
  <si>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</si>
  <si>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</si>
  <si>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</si>
  <si>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</si>
  <si>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</si>
  <si>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</si>
  <si>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</si>
  <si>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</si>
  <si>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</si>
  <si>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</si>
  <si>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</si>
  <si>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</si>
  <si>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</si>
  <si>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</si>
  <si>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</si>
  <si>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</si>
  <si>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</si>
  <si>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</si>
  <si>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</si>
  <si>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</si>
  <si>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</si>
  <si>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</si>
  <si>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</si>
  <si>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</si>
  <si>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</si>
  <si>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</si>
  <si>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</si>
  <si>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</si>
  <si>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</si>
  <si>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</si>
  <si>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</si>
  <si>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</si>
  <si>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</si>
  <si>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</si>
  <si>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</si>
  <si>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</si>
  <si>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</si>
  <si>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</si>
  <si>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</si>
  <si>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</si>
  <si>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</si>
  <si>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</si>
  <si>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</si>
  <si>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</si>
  <si>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</si>
  <si>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</si>
  <si>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</si>
  <si>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</si>
  <si>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</si>
  <si>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</si>
  <si>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</si>
  <si>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</si>
  <si>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</si>
  <si>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</si>
  <si>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</si>
  <si>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</si>
  <si>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</si>
  <si>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</si>
  <si>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</si>
  <si>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</si>
  <si>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</si>
  <si>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</si>
  <si>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</si>
  <si>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</si>
  <si>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</si>
  <si>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</si>
  <si>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</si>
  <si>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</si>
  <si>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</si>
  <si>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</si>
  <si>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</si>
  <si>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</si>
  <si>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</si>
  <si>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</si>
  <si>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</si>
  <si>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</si>
  <si>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</si>
  <si>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</si>
  <si>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</si>
  <si>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</si>
  <si>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</si>
  <si>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</si>
  <si>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</si>
  <si>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</si>
  <si>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</si>
  <si>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</si>
  <si>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</si>
  <si>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</si>
  <si>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</si>
  <si>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</si>
  <si>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</si>
  <si>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</si>
  <si>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</si>
  <si>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</si>
  <si>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</si>
  <si>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</si>
  <si>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</si>
  <si>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</si>
  <si>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</si>
  <si>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</si>
  <si>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</si>
  <si>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</si>
  <si>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</si>
  <si>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</si>
  <si>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</si>
  <si>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</si>
  <si>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</si>
  <si>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</si>
  <si>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</si>
  <si>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</si>
  <si>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</si>
  <si>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</si>
  <si>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</si>
  <si>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</si>
  <si>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</si>
  <si>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</si>
  <si>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</si>
  <si>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</si>
  <si>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</si>
  <si>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</si>
  <si>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</si>
  <si>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</si>
  <si>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</si>
  <si>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</si>
  <si>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</si>
  <si>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</si>
  <si>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</si>
  <si>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</si>
  <si>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</si>
  <si>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</si>
  <si>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</si>
  <si>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</si>
  <si>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</si>
  <si>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</si>
  <si>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</si>
  <si>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</si>
  <si>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</si>
  <si>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</si>
  <si>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</si>
  <si>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</si>
  <si>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</si>
  <si>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</si>
  <si>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</si>
  <si>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</si>
  <si>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</si>
  <si>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</si>
  <si>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</si>
  <si>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</si>
  <si>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</si>
  <si>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</si>
  <si>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</si>
  <si>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</si>
  <si>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</si>
  <si>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</si>
  <si>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</si>
  <si>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</si>
  <si>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</si>
  <si>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</si>
  <si>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</si>
  <si>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</si>
  <si>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</si>
  <si>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</si>
  <si>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</si>
  <si>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</si>
  <si>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</si>
  <si>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</si>
  <si>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</si>
  <si>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</si>
  <si>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</si>
  <si>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</si>
  <si>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</si>
  <si>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</si>
  <si>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</si>
  <si>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</si>
  <si>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</si>
  <si>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</si>
  <si>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</si>
  <si>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</si>
  <si>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</si>
  <si>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</si>
  <si>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</si>
  <si>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</si>
  <si>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</si>
  <si>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</si>
  <si>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</si>
  <si>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</si>
  <si>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</si>
  <si>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</si>
  <si>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</si>
  <si>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</si>
  <si>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</si>
  <si>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</si>
  <si>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</si>
  <si>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</si>
  <si>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</si>
  <si>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</si>
  <si>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</si>
  <si>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</si>
  <si>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</si>
  <si>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</si>
  <si>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</si>
  <si>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</si>
  <si>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</si>
  <si>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</si>
  <si>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</si>
  <si>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</si>
  <si>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</si>
  <si>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</si>
  <si>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</si>
  <si>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</si>
  <si>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</si>
  <si>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</si>
  <si>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</si>
  <si>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</si>
  <si>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</si>
  <si>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</si>
  <si>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</si>
  <si>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</si>
  <si>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</si>
  <si>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</si>
  <si>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</si>
  <si>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</si>
  <si>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</si>
  <si>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</si>
  <si>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</si>
  <si>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</si>
  <si>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</si>
  <si>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</si>
  <si>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</si>
  <si>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</si>
  <si>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</si>
  <si>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</si>
  <si>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</si>
  <si>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</si>
  <si>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</si>
  <si>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</si>
  <si>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</si>
  <si>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</si>
  <si>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</si>
  <si>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</si>
  <si>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</si>
  <si>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</si>
  <si>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</si>
  <si>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</si>
  <si>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</si>
  <si>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</si>
  <si>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</si>
  <si>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</si>
  <si>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</si>
  <si>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</si>
  <si>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</si>
  <si>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</si>
  <si>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</si>
  <si>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</si>
  <si>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</si>
  <si>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</si>
  <si>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</si>
  <si>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</si>
  <si>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</si>
  <si>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</si>
  <si>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</si>
  <si>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</si>
  <si>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</si>
  <si>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</si>
  <si>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</si>
  <si>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</si>
  <si>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</si>
  <si>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</si>
  <si>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</si>
  <si>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</si>
  <si>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</si>
  <si>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</si>
  <si>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</si>
  <si>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</si>
  <si>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</si>
  <si>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</si>
  <si>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</si>
  <si>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</si>
  <si>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</si>
  <si>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</si>
  <si>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</si>
  <si>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</si>
  <si>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</si>
  <si>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</si>
  <si>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</si>
  <si>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</si>
  <si>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</si>
  <si>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</si>
  <si>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</si>
  <si>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</si>
  <si>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</si>
  <si>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</si>
  <si>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</si>
  <si>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</si>
  <si>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</si>
  <si>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</si>
  <si>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</si>
  <si>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</si>
  <si>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</si>
  <si>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</si>
  <si>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</si>
  <si>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</si>
  <si>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</si>
  <si>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</si>
  <si>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</si>
  <si>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</si>
  <si>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</si>
  <si>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</si>
  <si>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</si>
  <si>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</si>
  <si>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</si>
  <si>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</si>
  <si>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</si>
  <si>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</si>
  <si>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</si>
  <si>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</si>
  <si>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</si>
  <si>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</si>
  <si>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</si>
  <si>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</si>
  <si>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</si>
  <si>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</si>
  <si>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</si>
  <si>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</si>
  <si>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</si>
  <si>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</si>
  <si>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</si>
  <si>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</si>
  <si>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</si>
  <si>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</si>
  <si>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</si>
  <si>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</si>
  <si>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</si>
  <si>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</si>
  <si>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</si>
  <si>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</si>
  <si>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</si>
  <si>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</si>
  <si>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</si>
  <si>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</si>
  <si>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</si>
  <si>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</si>
  <si>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</si>
  <si>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</si>
  <si>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</si>
  <si>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</si>
  <si>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</si>
  <si>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</si>
  <si>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</si>
  <si>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</si>
  <si>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</si>
  <si>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</si>
  <si>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</si>
  <si>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</si>
  <si>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</si>
  <si>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</si>
  <si>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</si>
  <si>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</si>
  <si>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</si>
  <si>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</si>
  <si>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</si>
  <si>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</si>
  <si>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</si>
  <si>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</si>
  <si>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</si>
  <si>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</si>
  <si>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</si>
  <si>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</si>
  <si>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</si>
  <si>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</si>
  <si>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</si>
  <si>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</si>
  <si>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</si>
  <si>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</si>
  <si>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</si>
  <si>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</si>
  <si>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</si>
  <si>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</si>
  <si>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</si>
  <si>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</si>
  <si>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</si>
  <si>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</si>
  <si>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</si>
  <si>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</si>
  <si>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</si>
  <si>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</si>
  <si>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</si>
  <si>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</si>
  <si>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</si>
  <si>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</si>
  <si>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</si>
  <si>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</si>
  <si>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</si>
  <si>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</si>
  <si>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</si>
  <si>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</si>
  <si>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</si>
  <si>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</si>
  <si>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</si>
  <si>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</si>
  <si>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</si>
  <si>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</si>
  <si>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</si>
  <si>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</si>
  <si>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</si>
  <si>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</si>
  <si>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</si>
  <si>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</si>
  <si>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</si>
  <si>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</si>
  <si>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</si>
  <si>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</si>
  <si>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</si>
  <si>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</si>
  <si>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</si>
  <si>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</si>
  <si>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</si>
  <si>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</si>
  <si>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</si>
  <si>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</si>
  <si>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</si>
  <si>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</si>
  <si>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</si>
  <si>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</si>
  <si>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</si>
  <si>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</si>
  <si>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</si>
  <si>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</si>
  <si>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</si>
  <si>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</si>
  <si>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</si>
  <si>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</si>
  <si>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</si>
  <si>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</si>
  <si>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</si>
  <si>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</si>
  <si>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</si>
  <si>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</si>
  <si>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</si>
  <si>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</si>
  <si>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</si>
  <si>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</si>
  <si>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</si>
  <si>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</si>
  <si>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</si>
  <si>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</si>
  <si>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</si>
  <si>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</si>
  <si>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</si>
  <si>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</si>
  <si>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</si>
  <si>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</si>
  <si>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</si>
  <si>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</si>
  <si>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</si>
  <si>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</si>
  <si>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</si>
  <si>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</si>
  <si>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</si>
  <si>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</si>
  <si>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</si>
  <si>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</si>
  <si>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</si>
  <si>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</si>
  <si>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</si>
  <si>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</si>
  <si>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</si>
  <si>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</si>
  <si>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</si>
  <si>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</si>
  <si>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</si>
  <si>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</si>
  <si>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</si>
  <si>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</si>
  <si>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</si>
  <si>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</si>
  <si>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</si>
  <si>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</si>
  <si>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</si>
  <si>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</si>
  <si>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</si>
  <si>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</si>
  <si>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</si>
  <si>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</si>
  <si>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</si>
  <si>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</si>
  <si>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</si>
  <si>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</si>
  <si>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</si>
  <si>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</si>
  <si>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</si>
  <si>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</si>
  <si>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</si>
  <si>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</si>
  <si>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</si>
  <si>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</si>
  <si>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</si>
  <si>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</si>
  <si>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</si>
  <si>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</si>
  <si>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</si>
  <si>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</si>
  <si>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</si>
  <si>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</si>
  <si>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</si>
  <si>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</si>
  <si>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</si>
  <si>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</si>
  <si>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</si>
  <si>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</si>
  <si>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</si>
  <si>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</si>
  <si>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</si>
  <si>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</si>
  <si>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</si>
  <si>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</si>
  <si>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</si>
  <si>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</si>
  <si>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</si>
  <si>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</si>
  <si>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</si>
  <si>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</si>
  <si>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</si>
  <si>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</si>
  <si>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</si>
  <si>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</si>
  <si>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</si>
  <si>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</si>
  <si>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</si>
  <si>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</si>
  <si>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</si>
  <si>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</si>
  <si>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</si>
  <si>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</si>
  <si>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</si>
  <si>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</si>
  <si>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</si>
  <si>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</si>
  <si>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</si>
  <si>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</si>
  <si>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</si>
  <si>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</si>
  <si>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</si>
  <si>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</si>
  <si>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</si>
  <si>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</si>
  <si>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</si>
  <si>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</si>
  <si>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</si>
  <si>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</si>
  <si>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</si>
  <si>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</si>
  <si>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</si>
  <si>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</si>
  <si>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</si>
  <si>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</si>
  <si>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</si>
  <si>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</si>
  <si>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</si>
  <si>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</si>
  <si>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</si>
  <si>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</si>
  <si>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</si>
  <si>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</si>
  <si>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</si>
  <si>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</si>
  <si>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</si>
  <si>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</si>
  <si>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</si>
  <si>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</si>
  <si>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</si>
  <si>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</si>
  <si>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</si>
  <si>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</si>
  <si>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</si>
  <si>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</si>
  <si>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</si>
  <si>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</si>
  <si>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</si>
  <si>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</si>
  <si>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</si>
  <si>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</si>
  <si>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</si>
  <si>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</si>
  <si>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</si>
  <si>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</si>
  <si>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</si>
  <si>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</si>
  <si>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</si>
  <si>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</si>
  <si>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</si>
  <si>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</si>
  <si>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</si>
  <si>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</si>
  <si>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</si>
  <si>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</si>
  <si>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</si>
  <si>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</si>
  <si>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</si>
  <si>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</si>
  <si>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</si>
  <si>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</si>
  <si>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</si>
  <si>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</si>
  <si>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</si>
  <si>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</si>
  <si>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</si>
  <si>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</si>
  <si>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</si>
  <si>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</si>
  <si>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</si>
  <si>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</si>
  <si>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</si>
  <si>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</si>
  <si>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</si>
  <si>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</si>
  <si>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</si>
  <si>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</si>
  <si>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</si>
  <si>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</si>
  <si>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</si>
  <si>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</si>
  <si>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</si>
  <si>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</si>
  <si>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</si>
  <si>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</si>
  <si>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</si>
  <si>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</si>
  <si>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</si>
  <si>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</si>
  <si>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</si>
  <si>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</si>
  <si>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</si>
  <si>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</si>
  <si>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</si>
  <si>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</si>
  <si>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</si>
  <si>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</si>
  <si>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</si>
  <si>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</si>
  <si>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</si>
  <si>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</si>
  <si>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</si>
  <si>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</si>
  <si>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</si>
  <si>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</si>
  <si>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</si>
  <si>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</si>
  <si>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</si>
  <si>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</si>
  <si>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</si>
  <si>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</si>
  <si>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</si>
  <si>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</si>
  <si>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</si>
  <si>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</si>
  <si>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</si>
  <si>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</si>
  <si>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</si>
  <si>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</si>
  <si>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</si>
  <si>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</si>
  <si>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</si>
  <si>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</si>
  <si>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</si>
  <si>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</si>
  <si>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</si>
  <si>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</si>
  <si>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</si>
  <si>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</si>
  <si>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</si>
  <si>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</si>
  <si>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</si>
  <si>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</si>
  <si>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</si>
  <si>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</si>
  <si>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</si>
  <si>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</si>
  <si>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</si>
  <si>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</si>
  <si>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</si>
  <si>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</si>
  <si>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</si>
  <si>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</si>
  <si>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</si>
  <si>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</si>
  <si>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</si>
  <si>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</si>
  <si>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</si>
  <si>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</si>
  <si>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</si>
  <si>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</si>
  <si>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</si>
  <si>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</si>
  <si>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</si>
  <si>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</si>
  <si>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</si>
  <si>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</si>
  <si>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</si>
  <si>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</si>
  <si>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</si>
  <si>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</si>
  <si>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</si>
  <si>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</si>
  <si>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</si>
  <si>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</si>
  <si>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</si>
  <si>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</si>
  <si>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</si>
  <si>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</si>
  <si>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</si>
  <si>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</si>
  <si>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</si>
  <si>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</si>
  <si>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</si>
  <si>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</si>
  <si>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</si>
  <si>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</si>
  <si>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</si>
  <si>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</si>
  <si>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</si>
  <si>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</si>
  <si>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</si>
  <si>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</si>
  <si>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</si>
  <si>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</si>
  <si>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</si>
  <si>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</si>
  <si>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</si>
  <si>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</si>
  <si>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</si>
  <si>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</si>
  <si>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</si>
  <si>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</si>
  <si>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</si>
  <si>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</si>
  <si>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</si>
  <si>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</si>
  <si>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</si>
  <si>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</si>
  <si>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</si>
  <si>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</si>
  <si>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</si>
  <si>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</si>
  <si>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</si>
  <si>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</si>
  <si>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</si>
  <si>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</si>
  <si>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</si>
  <si>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</si>
  <si>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</si>
  <si>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</si>
  <si>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</si>
  <si>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</si>
  <si>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</si>
  <si>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</si>
  <si>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</si>
  <si>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</si>
  <si>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</si>
  <si>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</si>
  <si>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</si>
  <si>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</si>
  <si>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</si>
  <si>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</si>
  <si>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</si>
  <si>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</si>
  <si>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</si>
  <si>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</si>
  <si>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</si>
  <si>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</si>
  <si>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</si>
  <si>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</si>
  <si>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</si>
  <si>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</si>
  <si>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</si>
  <si>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</si>
  <si>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</si>
  <si>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</si>
  <si>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</si>
  <si>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</si>
  <si>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</si>
  <si>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</si>
  <si>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</si>
  <si>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</si>
  <si>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</si>
  <si>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</si>
  <si>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</si>
  <si>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</si>
  <si>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</si>
  <si>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</si>
  <si>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</si>
  <si>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</si>
  <si>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</si>
  <si>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</si>
  <si>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</si>
  <si>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</si>
  <si>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</si>
  <si>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</si>
  <si>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</si>
  <si>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</si>
  <si>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</si>
  <si>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</si>
  <si>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</si>
  <si>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</si>
  <si>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</si>
  <si>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</si>
  <si>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</si>
  <si>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</si>
  <si>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</si>
  <si>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</si>
  <si>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</si>
  <si>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</si>
  <si>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</si>
  <si>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</si>
  <si>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</si>
  <si>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</si>
  <si>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</si>
  <si>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</si>
  <si>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</si>
  <si>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</si>
  <si>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</si>
  <si>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</si>
  <si>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</si>
  <si>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</si>
  <si>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</si>
  <si>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</si>
  <si>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</si>
  <si>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</si>
  <si>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</si>
  <si>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</si>
  <si>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</si>
  <si>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</si>
  <si>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</si>
  <si>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</si>
  <si>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</si>
  <si>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</si>
  <si>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</si>
  <si>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</si>
  <si>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</si>
  <si>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</si>
  <si>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</si>
  <si>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</si>
  <si>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</si>
  <si>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</si>
  <si>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</si>
  <si>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</si>
  <si>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</si>
  <si>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</si>
  <si>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</si>
  <si>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</si>
  <si>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</si>
  <si>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</si>
  <si>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</si>
  <si>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</si>
  <si>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</si>
  <si>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</si>
  <si>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</si>
  <si>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</si>
  <si>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</si>
  <si>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</si>
  <si>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</si>
  <si>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</si>
  <si>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</si>
  <si>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</si>
  <si>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</si>
  <si>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</si>
  <si>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</si>
  <si>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</si>
  <si>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</si>
  <si>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</si>
  <si>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</si>
  <si>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</si>
  <si>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</si>
  <si>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</si>
  <si>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</si>
  <si>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</si>
  <si>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</si>
  <si>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</si>
  <si>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</si>
  <si>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</si>
  <si>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</si>
  <si>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</si>
  <si>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</si>
  <si>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</si>
  <si>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</si>
  <si>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</si>
  <si>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</si>
  <si>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</si>
  <si>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</si>
  <si>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</si>
  <si>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</si>
  <si>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</si>
  <si>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</si>
  <si>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</si>
  <si>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</si>
  <si>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</si>
  <si>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</si>
  <si>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</si>
  <si>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</si>
  <si>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</si>
  <si>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</si>
  <si>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</si>
  <si>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</si>
  <si>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</si>
  <si>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</si>
  <si>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</si>
  <si>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</si>
  <si>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</si>
  <si>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</si>
  <si>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</si>
  <si>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</si>
  <si>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</si>
  <si>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</si>
  <si>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</si>
  <si>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</si>
  <si>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</si>
  <si>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</si>
  <si>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</si>
  <si>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</si>
  <si>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</si>
  <si>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</si>
  <si>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</si>
  <si>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</si>
  <si>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</si>
  <si>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</si>
  <si>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</si>
  <si>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</si>
  <si>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</si>
  <si>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</si>
  <si>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</si>
  <si>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</si>
  <si>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</si>
  <si>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</si>
  <si>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</si>
  <si>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</si>
  <si>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</si>
  <si>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</si>
  <si>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</si>
  <si>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</si>
  <si>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</si>
  <si>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</si>
  <si>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</si>
  <si>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</si>
  <si>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</si>
  <si>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</si>
  <si>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</si>
  <si>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</si>
  <si>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</si>
  <si>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</si>
  <si>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</si>
  <si>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</si>
  <si>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</si>
  <si>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</si>
  <si>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</si>
  <si>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</si>
  <si>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</si>
  <si>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</si>
  <si>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</si>
  <si>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</si>
  <si>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</si>
  <si>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</si>
  <si>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</si>
  <si>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</si>
  <si>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</si>
  <si>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</si>
  <si>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</si>
  <si>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</si>
  <si>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</si>
  <si>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</si>
  <si>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</si>
  <si>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</si>
  <si>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</si>
  <si>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</si>
  <si>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</si>
  <si>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</si>
  <si>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</si>
  <si>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</si>
  <si>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</si>
  <si>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</si>
  <si>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</si>
  <si>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</si>
  <si>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</si>
  <si>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</si>
  <si>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</si>
  <si>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</si>
  <si>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</si>
  <si>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</si>
  <si>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</si>
  <si>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</si>
  <si>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</si>
  <si>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</si>
  <si>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</si>
  <si>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</si>
  <si>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</si>
  <si>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</si>
  <si>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</si>
  <si>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</si>
  <si>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</si>
  <si>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</si>
  <si>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</si>
  <si>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</si>
  <si>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</si>
  <si>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</si>
  <si>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</si>
  <si>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</si>
  <si>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</si>
  <si>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</si>
  <si>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</si>
  <si>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</si>
  <si>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</si>
  <si>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</si>
  <si>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</si>
  <si>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</si>
  <si>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</si>
  <si>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</si>
  <si>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</si>
  <si>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</si>
  <si>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</si>
  <si>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</si>
  <si>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</si>
  <si>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</si>
  <si>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</si>
  <si>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</si>
  <si>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</si>
  <si>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</si>
  <si>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</si>
  <si>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</si>
  <si>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</si>
  <si>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</si>
  <si>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</si>
  <si>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</si>
  <si>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</si>
  <si>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</si>
  <si>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</si>
  <si>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</si>
  <si>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</si>
  <si>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</si>
  <si>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</si>
  <si>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</si>
  <si>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</si>
  <si>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</si>
  <si>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</si>
  <si>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</si>
  <si>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</si>
  <si>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</si>
  <si>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</si>
  <si>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</si>
  <si>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</si>
  <si>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</si>
  <si>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</si>
  <si>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</si>
  <si>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</si>
  <si>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</si>
  <si>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</si>
  <si>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</si>
  <si>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</si>
  <si>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</si>
  <si>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</si>
  <si>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</si>
  <si>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</si>
  <si>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</si>
  <si>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</si>
  <si>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</si>
  <si>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</si>
  <si>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</si>
  <si>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</si>
  <si>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</si>
  <si>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</si>
  <si>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</si>
  <si>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</si>
  <si>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</si>
  <si>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</si>
  <si>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</si>
  <si>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</si>
  <si>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</si>
  <si>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</si>
  <si>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</si>
  <si>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</si>
  <si>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</si>
  <si>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</si>
  <si>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</si>
  <si>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</si>
  <si>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</si>
  <si>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</si>
  <si>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</si>
  <si>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</si>
  <si>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</si>
  <si>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</si>
  <si>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</si>
  <si>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</si>
  <si>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</si>
  <si>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</si>
  <si>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</si>
  <si>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</si>
  <si>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</si>
  <si>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</si>
  <si>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</si>
  <si>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</si>
  <si>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</si>
  <si>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</si>
  <si>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</si>
  <si>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</si>
  <si>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</si>
  <si>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</si>
  <si>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</si>
  <si>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</si>
  <si>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</si>
  <si>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</si>
  <si>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</si>
  <si>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</si>
  <si>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</si>
  <si>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</si>
  <si>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</si>
  <si>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</si>
  <si>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</si>
  <si>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</si>
  <si>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</si>
  <si>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</si>
  <si>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</si>
  <si>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</si>
  <si>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</si>
  <si>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</si>
  <si>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</si>
  <si>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</si>
  <si>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</si>
  <si>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</si>
  <si>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</si>
  <si>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</si>
  <si>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</si>
  <si>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</si>
  <si>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</si>
  <si>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</si>
  <si>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</si>
  <si>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</si>
  <si>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</si>
  <si>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</si>
  <si>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</si>
  <si>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</si>
  <si>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</si>
  <si>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</si>
  <si>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</si>
  <si>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</si>
  <si>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</si>
  <si>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</si>
  <si>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</si>
  <si>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</si>
  <si>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</si>
  <si>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</si>
  <si>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</si>
  <si>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</si>
  <si>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</si>
  <si>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</si>
  <si>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</si>
  <si>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</si>
  <si>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</si>
  <si>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</si>
  <si>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</si>
  <si>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</si>
  <si>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</si>
  <si>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</si>
  <si>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</si>
  <si>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</si>
  <si>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</si>
  <si>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</si>
  <si>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</si>
  <si>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</si>
  <si>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</si>
  <si>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</si>
  <si>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</si>
  <si>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</si>
  <si>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</si>
  <si>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</si>
  <si>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</si>
  <si>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</si>
  <si>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</si>
  <si>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</si>
  <si>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</si>
  <si>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</si>
  <si>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</si>
  <si>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</si>
  <si>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</si>
  <si>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</si>
  <si>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</si>
  <si>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</si>
  <si>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</si>
  <si>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</si>
  <si>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</si>
  <si>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</si>
  <si>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</si>
  <si>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</si>
  <si>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</si>
  <si>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</si>
  <si>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</si>
  <si>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</si>
  <si>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</si>
  <si>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</si>
  <si>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</si>
  <si>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</si>
  <si>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</si>
  <si>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</si>
  <si>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</si>
  <si>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</si>
  <si>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</si>
  <si>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</si>
  <si>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</si>
  <si>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</si>
  <si>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</si>
  <si>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</si>
  <si>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</si>
  <si>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</si>
  <si>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</si>
  <si>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</si>
  <si>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</si>
  <si>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</si>
  <si>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</si>
  <si>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</si>
  <si>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</si>
  <si>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</si>
  <si>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</si>
  <si>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</si>
  <si>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</si>
  <si>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</si>
  <si>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</si>
  <si>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</si>
  <si>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</si>
  <si>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</si>
  <si>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</si>
  <si>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</si>
  <si>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</si>
  <si>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</si>
  <si>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</si>
  <si>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</si>
  <si>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</si>
  <si>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</si>
  <si>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</si>
  <si>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</si>
  <si>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</si>
  <si>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</si>
  <si>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</si>
  <si>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</si>
  <si>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</si>
  <si>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</si>
  <si>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</si>
  <si>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</si>
  <si>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</si>
  <si>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</si>
  <si>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</si>
  <si>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</si>
  <si>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</si>
  <si>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</si>
  <si>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</si>
  <si>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</si>
  <si>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</si>
  <si>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</si>
  <si>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</si>
  <si>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</si>
  <si>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</si>
  <si>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</si>
  <si>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</si>
  <si>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</si>
  <si>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</si>
  <si>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</si>
  <si>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</si>
  <si>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</si>
  <si>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</si>
  <si>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</si>
  <si>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</si>
  <si>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</si>
  <si>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</si>
  <si>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</si>
  <si>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</si>
  <si>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</si>
  <si>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</si>
  <si>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</si>
  <si>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</si>
  <si>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</si>
  <si>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</si>
  <si>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</si>
  <si>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</si>
  <si>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</si>
  <si>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</si>
  <si>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</si>
  <si>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</si>
  <si>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</si>
  <si>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</si>
  <si>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</si>
  <si>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</si>
  <si>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</si>
  <si>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</si>
  <si>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</si>
  <si>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</si>
  <si>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</si>
  <si>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</si>
  <si>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</si>
  <si>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</si>
  <si>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</si>
  <si>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</si>
  <si>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</si>
  <si>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</si>
  <si>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</si>
  <si>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</si>
  <si>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</si>
  <si>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</si>
  <si>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</si>
  <si>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</si>
  <si>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</si>
  <si>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</si>
  <si>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</si>
  <si>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</si>
  <si>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</si>
  <si>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</si>
  <si>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</si>
  <si>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</si>
  <si>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</si>
  <si>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</si>
  <si>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</si>
  <si>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</si>
  <si>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</si>
  <si>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</si>
  <si>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</si>
  <si>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</si>
  <si>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</si>
  <si>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</si>
  <si>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</si>
  <si>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</si>
  <si>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</si>
  <si>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</si>
  <si>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</si>
  <si>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</si>
  <si>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</si>
  <si>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</si>
  <si>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</si>
  <si>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</si>
  <si>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</si>
  <si>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</si>
  <si>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</si>
  <si>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</si>
  <si>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</si>
  <si>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</si>
  <si>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</si>
  <si>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</si>
  <si>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</si>
  <si>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</si>
  <si>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</si>
  <si>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</si>
  <si>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</si>
  <si>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</si>
  <si>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</si>
  <si>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</si>
  <si>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</si>
  <si>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</si>
  <si>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</si>
  <si>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</si>
  <si>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</si>
  <si>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</si>
  <si>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</si>
  <si>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</si>
  <si>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</si>
  <si>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</si>
  <si>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</si>
  <si>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</si>
  <si>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</si>
  <si>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</si>
  <si>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</si>
  <si>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</si>
  <si>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</si>
  <si>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</si>
  <si>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</si>
  <si>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</si>
  <si>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</si>
  <si>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</si>
  <si>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</si>
  <si>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</si>
  <si>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</si>
  <si>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</si>
  <si>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</si>
  <si>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</si>
  <si>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</si>
  <si>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</si>
  <si>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</si>
  <si>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</si>
  <si>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</si>
  <si>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</si>
  <si>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</si>
  <si>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</si>
  <si>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</si>
  <si>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</si>
  <si>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</si>
  <si>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</si>
  <si>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</si>
  <si>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</si>
  <si>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</si>
  <si>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</si>
  <si>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</si>
  <si>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</si>
  <si>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</si>
  <si>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</si>
  <si>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</si>
  <si>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</si>
  <si>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</si>
  <si>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</si>
  <si>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</si>
  <si>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</si>
  <si>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</si>
  <si>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</si>
  <si>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</si>
  <si>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</si>
  <si>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</si>
  <si>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</si>
  <si>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</si>
  <si>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</si>
  <si>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</si>
  <si>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</si>
  <si>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</si>
  <si>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</si>
  <si>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</si>
  <si>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</si>
  <si>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</si>
  <si>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</si>
  <si>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</si>
  <si>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</si>
  <si>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</si>
  <si>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</si>
  <si>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</si>
  <si>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</si>
  <si>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</si>
  <si>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</si>
  <si>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</si>
  <si>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</si>
  <si>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</si>
  <si>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</si>
  <si>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</si>
  <si>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</si>
  <si>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</si>
  <si>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</si>
  <si>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</si>
  <si>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</si>
  <si>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</si>
  <si>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</si>
  <si>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</si>
  <si>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</si>
  <si>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</si>
  <si>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</si>
  <si>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</si>
  <si>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</si>
  <si>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</si>
  <si>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</si>
  <si>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</si>
  <si>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</si>
  <si>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</si>
  <si>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</si>
  <si>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</si>
  <si>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</si>
  <si>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</si>
  <si>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</si>
  <si>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</si>
  <si>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</si>
  <si>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</si>
  <si>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</si>
  <si>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</si>
  <si>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</si>
  <si>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</si>
  <si>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</si>
  <si>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</si>
  <si>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</si>
  <si>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</si>
  <si>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</si>
  <si>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</si>
  <si>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</si>
  <si>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</si>
  <si>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</si>
  <si>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</si>
  <si>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</si>
  <si>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</si>
  <si>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</si>
  <si>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</si>
  <si>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</si>
  <si>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</si>
  <si>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</si>
  <si>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</si>
  <si>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</si>
  <si>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</si>
  <si>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</si>
  <si>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</si>
  <si>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</si>
  <si>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</si>
  <si>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</si>
  <si>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</si>
  <si>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</si>
  <si>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</si>
  <si>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</si>
  <si>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</si>
  <si>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</si>
  <si>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</si>
  <si>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</si>
  <si>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</si>
  <si>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</si>
  <si>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</si>
  <si>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</si>
  <si>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</si>
  <si>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</si>
  <si>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</si>
  <si>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</si>
  <si>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</si>
  <si>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</si>
  <si>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</si>
  <si>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</si>
  <si>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</si>
  <si>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</si>
  <si>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</si>
  <si>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</si>
  <si>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</si>
  <si>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</si>
  <si>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</si>
  <si>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</si>
  <si>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</si>
  <si>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</si>
  <si>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</si>
  <si>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</si>
  <si>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</si>
  <si>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</si>
  <si>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</si>
  <si>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</si>
  <si>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</si>
  <si>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</si>
  <si>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</si>
  <si>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</si>
  <si>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</si>
  <si>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</si>
  <si>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</si>
  <si>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</si>
  <si>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</si>
  <si>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</si>
  <si>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</si>
  <si>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</si>
  <si>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</si>
  <si>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</si>
  <si>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</si>
  <si>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</si>
  <si>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</si>
  <si>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</si>
  <si>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</si>
  <si>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</si>
  <si>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</si>
  <si>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</si>
  <si>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</si>
  <si>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</si>
  <si>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</si>
  <si>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</si>
  <si>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</si>
  <si>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</si>
  <si>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</si>
  <si>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</si>
  <si>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</si>
  <si>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</si>
  <si>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</si>
  <si>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</si>
  <si>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</si>
  <si>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</si>
  <si>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</si>
  <si>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</si>
  <si>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</si>
  <si>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</si>
  <si>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</si>
  <si>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</si>
  <si>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</si>
  <si>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</si>
  <si>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</si>
  <si>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</si>
  <si>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</si>
  <si>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</si>
  <si>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</si>
  <si>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</si>
  <si>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</si>
  <si>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</si>
  <si>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</si>
  <si>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</si>
  <si>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</si>
  <si>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</si>
  <si>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</si>
  <si>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</si>
  <si>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</si>
  <si>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</si>
  <si>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</si>
  <si>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</si>
  <si>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</si>
  <si>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</si>
  <si>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</si>
  <si>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</si>
  <si>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</si>
  <si>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</si>
  <si>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</si>
  <si>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</si>
  <si>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</si>
  <si>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</si>
  <si>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</si>
  <si>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</si>
  <si>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</si>
  <si>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</si>
  <si>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</si>
  <si>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</si>
  <si>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</si>
  <si>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</si>
  <si>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</si>
  <si>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</si>
  <si>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</si>
  <si>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</si>
  <si>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</si>
  <si>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</si>
  <si>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</si>
  <si>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</si>
  <si>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</si>
  <si>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</si>
  <si>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</si>
  <si>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</si>
  <si>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</si>
  <si>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</si>
  <si>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</si>
  <si>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</si>
  <si>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</si>
  <si>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</si>
  <si>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</si>
  <si>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</si>
  <si>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</si>
  <si>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</si>
  <si>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</si>
  <si>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</si>
  <si>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</si>
  <si>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</si>
  <si>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</si>
  <si>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</si>
  <si>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</si>
  <si>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</si>
  <si>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</si>
  <si>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</si>
  <si>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</si>
  <si>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</si>
  <si>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</si>
  <si>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</si>
  <si>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</si>
  <si>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</si>
  <si>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</si>
  <si>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</si>
  <si>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</si>
  <si>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</si>
  <si>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</si>
  <si>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</si>
  <si>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</si>
  <si>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</si>
  <si>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</si>
  <si>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</si>
  <si>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</si>
  <si>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</si>
  <si>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</si>
  <si>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</si>
  <si>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</si>
  <si>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</si>
  <si>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</si>
  <si>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</si>
  <si>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</si>
  <si>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</si>
  <si>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</si>
  <si>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</si>
  <si>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</si>
  <si>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</si>
  <si>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</si>
  <si>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</si>
  <si>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</si>
  <si>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</si>
  <si>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</si>
  <si>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</si>
  <si>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</si>
  <si>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</si>
  <si>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</si>
  <si>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</si>
  <si>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</si>
  <si>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</si>
  <si>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</si>
  <si>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</si>
  <si>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</si>
  <si>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</si>
  <si>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</si>
  <si>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</si>
  <si>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</si>
  <si>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</si>
  <si>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</si>
  <si>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</si>
  <si>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</si>
  <si>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</si>
  <si>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</si>
  <si>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</si>
  <si>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</si>
  <si>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</si>
  <si>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</si>
  <si>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</si>
  <si>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</si>
  <si>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</si>
  <si>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</si>
  <si>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</si>
  <si>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</si>
  <si>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</si>
  <si>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</si>
  <si>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</si>
  <si>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</si>
  <si>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</si>
  <si>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</si>
  <si>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</si>
  <si>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</si>
  <si>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</si>
  <si>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</si>
  <si>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</si>
  <si>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</si>
  <si>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</si>
  <si>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</si>
  <si>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</si>
  <si>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</si>
  <si>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</si>
  <si>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</si>
  <si>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</si>
  <si>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</si>
  <si>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</si>
  <si>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</si>
  <si>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</si>
  <si>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</si>
  <si>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</si>
  <si>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</si>
  <si>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</si>
  <si>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</si>
  <si>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</si>
  <si>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</si>
  <si>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</si>
  <si>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</si>
  <si>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</si>
  <si>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</si>
  <si>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</si>
  <si>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</si>
  <si>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</si>
  <si>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</si>
  <si>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</si>
  <si>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</si>
  <si>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</si>
  <si>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</si>
  <si>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</si>
  <si>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</si>
  <si>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</si>
  <si>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</si>
  <si>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</si>
  <si>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</si>
  <si>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</si>
  <si>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</si>
  <si>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</si>
  <si>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</si>
  <si>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</si>
  <si>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</si>
  <si>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</si>
  <si>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</si>
  <si>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</si>
  <si>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</si>
  <si>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</si>
  <si>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</si>
  <si>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</si>
  <si>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</si>
  <si>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</si>
  <si>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</si>
  <si>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</si>
  <si>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</si>
  <si>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</si>
  <si>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</si>
  <si>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</si>
  <si>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</si>
  <si>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</si>
  <si>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</si>
  <si>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</si>
  <si>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</si>
  <si>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</si>
  <si>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</si>
  <si>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</si>
  <si>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</si>
  <si>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</si>
  <si>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</si>
  <si>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</si>
  <si>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</si>
  <si>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</si>
  <si>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</si>
  <si>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</si>
  <si>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</si>
  <si>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</si>
  <si>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</si>
  <si>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</si>
  <si>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</si>
  <si>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</si>
  <si>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</si>
  <si>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</si>
  <si>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</si>
  <si>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</si>
  <si>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</si>
  <si>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</si>
  <si>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</si>
  <si>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</si>
  <si>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</si>
  <si>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</si>
  <si>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</si>
  <si>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</si>
  <si>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</si>
  <si>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</si>
  <si>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</si>
  <si>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</si>
  <si>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</si>
  <si>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</si>
  <si>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</si>
  <si>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</si>
  <si>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</si>
  <si>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</si>
  <si>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</si>
  <si>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</si>
  <si>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</si>
  <si>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</si>
  <si>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</si>
  <si>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</si>
  <si>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</si>
  <si>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</si>
  <si>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</si>
  <si>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</si>
  <si>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</si>
  <si>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</si>
  <si>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</si>
  <si>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</si>
  <si>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</si>
  <si>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</si>
  <si>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</si>
  <si>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</si>
  <si>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</si>
  <si>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</si>
  <si>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</si>
  <si>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</si>
  <si>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</si>
  <si>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</si>
  <si>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</si>
  <si>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</si>
  <si>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</si>
  <si>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</si>
  <si>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</si>
  <si>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</si>
  <si>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</si>
  <si>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</si>
  <si>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</si>
  <si>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</si>
  <si>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</si>
  <si>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</si>
  <si>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</si>
  <si>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</si>
  <si>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</si>
  <si>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</si>
  <si>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</si>
  <si>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</si>
  <si>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</si>
  <si>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</si>
  <si>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</si>
  <si>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</si>
  <si>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</si>
  <si>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</si>
  <si>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</si>
  <si>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</si>
  <si>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</si>
  <si>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</si>
  <si>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</si>
  <si>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</si>
  <si>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</si>
  <si>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</si>
  <si>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</si>
  <si>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</si>
  <si>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</si>
  <si>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</si>
  <si>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</si>
  <si>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</si>
  <si>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</si>
  <si>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</si>
  <si>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</si>
  <si>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</si>
  <si>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</si>
  <si>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</si>
  <si>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</si>
  <si>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</si>
  <si>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</si>
  <si>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</si>
  <si>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</si>
  <si>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</si>
  <si>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</si>
  <si>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</si>
  <si>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</si>
  <si>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</si>
  <si>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</si>
  <si>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</si>
  <si>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</si>
  <si>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</si>
  <si>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</si>
  <si>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</si>
  <si>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</si>
  <si>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</si>
  <si>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</si>
  <si>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</si>
  <si>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</si>
  <si>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</si>
  <si>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</si>
  <si>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</si>
  <si>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</si>
  <si>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</si>
  <si>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</si>
  <si>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</si>
  <si>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</si>
  <si>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</si>
  <si>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</si>
  <si>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</si>
  <si>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</si>
  <si>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</si>
  <si>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</si>
  <si>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</si>
  <si>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</si>
  <si>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</si>
  <si>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</si>
  <si>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</si>
  <si>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</si>
  <si>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</si>
  <si>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</si>
  <si>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</si>
  <si>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</si>
  <si>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</si>
  <si>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</si>
  <si>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</si>
  <si>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</si>
  <si>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</si>
  <si>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</si>
  <si>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</si>
  <si>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</si>
  <si>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</si>
  <si>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</si>
  <si>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</si>
  <si>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</si>
  <si>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</si>
  <si>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</si>
  <si>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</si>
  <si>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</si>
  <si>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</si>
  <si>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</si>
  <si>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</si>
  <si>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</si>
  <si>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</si>
  <si>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</si>
  <si>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</si>
  <si>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</si>
  <si>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</si>
  <si>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</si>
  <si>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</si>
  <si>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</si>
  <si>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</si>
  <si>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</si>
  <si>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</si>
  <si>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</si>
  <si>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</si>
  <si>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</si>
  <si>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</si>
  <si>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</si>
  <si>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</si>
  <si>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</si>
  <si>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</si>
  <si>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</si>
  <si>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</si>
  <si>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</si>
  <si>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</si>
  <si>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</si>
  <si>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</si>
  <si>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</si>
  <si>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</si>
  <si>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</si>
  <si>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</si>
  <si>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</si>
  <si>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</si>
  <si>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</si>
  <si>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</si>
  <si>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</si>
  <si>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</si>
  <si>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</si>
  <si>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</si>
  <si>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</si>
  <si>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</si>
  <si>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</si>
  <si>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</si>
  <si>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</si>
  <si>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</si>
  <si>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</si>
  <si>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</si>
  <si>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</si>
  <si>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</si>
  <si>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</si>
  <si>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</si>
  <si>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</si>
  <si>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</si>
  <si>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</si>
  <si>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</si>
  <si>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</si>
  <si>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</si>
  <si>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</si>
  <si>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</si>
  <si>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</si>
  <si>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</si>
  <si>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</si>
  <si>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</si>
  <si>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</si>
  <si>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</si>
  <si>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</si>
  <si>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</si>
  <si>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</si>
  <si>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</si>
  <si>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</si>
  <si>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</si>
  <si>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</si>
  <si>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</si>
  <si>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</si>
  <si>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</si>
  <si>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</si>
  <si>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</si>
  <si>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</si>
  <si>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</si>
  <si>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</si>
  <si>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</si>
  <si>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</si>
  <si>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</si>
  <si>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</si>
  <si>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</si>
  <si>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</si>
  <si>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</si>
  <si>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</si>
  <si>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</si>
  <si>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</si>
  <si>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</si>
  <si>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</si>
  <si>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</si>
  <si>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</si>
  <si>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</si>
  <si>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</si>
  <si>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</si>
  <si>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</si>
  <si>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</si>
  <si>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</si>
  <si>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</si>
  <si>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</si>
  <si>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</si>
  <si>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</si>
  <si>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</si>
  <si>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</si>
  <si>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</si>
  <si>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</si>
  <si>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</si>
  <si>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</si>
  <si>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</si>
  <si>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</si>
  <si>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</si>
  <si>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</si>
  <si>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</si>
  <si>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</si>
  <si>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</si>
  <si>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</si>
  <si>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</si>
  <si>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</si>
  <si>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</si>
  <si>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</si>
  <si>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</si>
  <si>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</si>
  <si>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</si>
  <si>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</si>
  <si>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</si>
  <si>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</si>
  <si>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</si>
  <si>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</si>
  <si>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</si>
  <si>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</si>
  <si>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</si>
  <si>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</si>
  <si>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</si>
  <si>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</si>
  <si>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</si>
  <si>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</si>
  <si>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</si>
  <si>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</si>
  <si>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</si>
  <si>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</si>
  <si>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</si>
  <si>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</si>
  <si>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</si>
  <si>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</si>
  <si>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</si>
  <si>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</si>
  <si>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</si>
  <si>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</si>
  <si>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</si>
  <si>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</si>
  <si>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</si>
  <si>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</si>
  <si>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</si>
  <si>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</si>
  <si>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</si>
  <si>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</si>
  <si>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</si>
  <si>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</si>
  <si>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</si>
  <si>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</si>
  <si>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</si>
  <si>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</si>
  <si>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</si>
  <si>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</si>
  <si>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</si>
  <si>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</si>
  <si>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</si>
  <si>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</si>
  <si>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</si>
  <si>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</si>
  <si>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</si>
  <si>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</si>
  <si>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</si>
  <si>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</si>
  <si>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</si>
  <si>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</si>
  <si>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</si>
  <si>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</si>
  <si>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</si>
  <si>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</si>
  <si>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</si>
  <si>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</si>
  <si>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</si>
  <si>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</si>
  <si>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</si>
  <si>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</si>
  <si>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</si>
  <si>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</si>
  <si>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</si>
  <si>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</si>
  <si>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</si>
  <si>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</si>
  <si>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</si>
  <si>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</si>
  <si>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</si>
  <si>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</si>
  <si>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</si>
  <si>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</si>
  <si>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</si>
  <si>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</si>
  <si>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</si>
  <si>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</si>
  <si>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</si>
  <si>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</si>
  <si>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</si>
  <si>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</si>
  <si>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</si>
  <si>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</si>
  <si>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</si>
  <si>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</si>
  <si>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</si>
  <si>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</si>
  <si>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</si>
  <si>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</si>
  <si>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</si>
  <si>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</si>
  <si>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</si>
  <si>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</si>
  <si>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</si>
  <si>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</si>
  <si>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</si>
  <si>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</si>
  <si>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</si>
  <si>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</si>
  <si>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</si>
  <si>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</si>
  <si>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</si>
  <si>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</si>
  <si>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</si>
  <si>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</si>
  <si>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</si>
  <si>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</si>
  <si>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</si>
  <si>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</si>
  <si>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</si>
  <si>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</si>
  <si>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</si>
  <si>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</si>
  <si>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</si>
  <si>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</si>
  <si>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</si>
  <si>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</si>
  <si>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</si>
  <si>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</si>
  <si>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</si>
  <si>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</si>
  <si>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</si>
  <si>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</si>
  <si>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</si>
  <si>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</si>
  <si>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</si>
  <si>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</si>
  <si>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</si>
  <si>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</si>
  <si>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</si>
  <si>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</si>
  <si>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</si>
  <si>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</si>
  <si>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</si>
  <si>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</si>
  <si>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</si>
  <si>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</si>
  <si>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</si>
  <si>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</si>
  <si>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</si>
  <si>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</si>
  <si>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</si>
  <si>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</si>
  <si>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</si>
  <si>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</si>
  <si>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</si>
  <si>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</si>
  <si>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</si>
  <si>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</si>
  <si>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</si>
  <si>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</si>
  <si>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</si>
  <si>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</si>
  <si>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</si>
  <si>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</si>
  <si>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</si>
  <si>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</si>
  <si>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</si>
  <si>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</si>
  <si>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</si>
  <si>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</si>
  <si>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</si>
  <si>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</si>
  <si>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</si>
  <si>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</si>
  <si>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</si>
  <si>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</si>
  <si>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</si>
  <si>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</si>
  <si>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</si>
  <si>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</si>
  <si>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</si>
  <si>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</si>
  <si>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</si>
  <si>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</si>
  <si>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</si>
  <si>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</si>
  <si>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</si>
  <si>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</si>
  <si>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</si>
  <si>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</si>
  <si>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</si>
  <si>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</si>
  <si>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</si>
  <si>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</si>
  <si>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</si>
  <si>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</si>
  <si>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</si>
  <si>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</si>
  <si>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</si>
  <si>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</si>
  <si>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</si>
  <si>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</si>
  <si>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</si>
  <si>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</si>
  <si>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</si>
  <si>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</si>
  <si>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</si>
  <si>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</si>
  <si>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</si>
  <si>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</si>
  <si>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</si>
  <si>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</si>
  <si>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</si>
  <si>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</si>
  <si>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</si>
  <si>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</si>
  <si>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</si>
  <si>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</si>
  <si>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</si>
  <si>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</si>
  <si>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</si>
  <si>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</si>
  <si>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</si>
  <si>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</si>
  <si>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</si>
  <si>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</si>
  <si>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</si>
  <si>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</si>
  <si>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</si>
  <si>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</si>
  <si>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</si>
  <si>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</si>
  <si>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</si>
  <si>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</si>
  <si>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</si>
  <si>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</si>
  <si>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</si>
  <si>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</si>
  <si>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</si>
  <si>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</si>
  <si>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</si>
  <si>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</si>
  <si>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</si>
  <si>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</si>
  <si>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</si>
  <si>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</si>
  <si>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</si>
  <si>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</si>
  <si>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</si>
  <si>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</si>
  <si>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</si>
  <si>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</si>
  <si>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</si>
  <si>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</si>
  <si>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</si>
  <si>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</si>
  <si>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</si>
  <si>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</si>
  <si>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</si>
  <si>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</si>
  <si>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</si>
  <si>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</si>
  <si>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</si>
  <si>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</si>
  <si>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</si>
  <si>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</si>
  <si>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</si>
  <si>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</si>
  <si>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</si>
  <si>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</si>
  <si>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</si>
  <si>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</si>
  <si>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</si>
  <si>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</si>
  <si>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</si>
  <si>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</si>
  <si>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</si>
  <si>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</si>
  <si>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</si>
  <si>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</si>
  <si>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</si>
  <si>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</si>
  <si>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</si>
  <si>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</si>
  <si>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</si>
  <si>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</si>
  <si>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</si>
  <si>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</si>
  <si>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</si>
  <si>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</si>
  <si>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</si>
  <si>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</si>
  <si>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</si>
  <si>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</si>
  <si>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</si>
  <si>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</si>
  <si>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</si>
  <si>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</si>
  <si>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</si>
  <si>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</si>
  <si>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</si>
  <si>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</si>
  <si>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</si>
  <si>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</si>
  <si>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</si>
  <si>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</si>
  <si>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</si>
  <si>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</si>
  <si>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</si>
  <si>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</si>
  <si>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</si>
  <si>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</si>
  <si>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</si>
  <si>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</si>
  <si>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</si>
  <si>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</si>
  <si>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</si>
  <si>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</si>
  <si>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</si>
  <si>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</si>
  <si>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</si>
  <si>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</si>
  <si>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</si>
  <si>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</si>
  <si>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</si>
  <si>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</si>
  <si>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</si>
  <si>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</si>
  <si>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</si>
  <si>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</si>
  <si>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</si>
  <si>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</si>
  <si>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</si>
  <si>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</si>
  <si>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</si>
  <si>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</si>
  <si>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</si>
  <si>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</si>
  <si>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</si>
  <si>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</si>
  <si>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</si>
  <si>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</si>
  <si>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</si>
  <si>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</si>
  <si>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</si>
  <si>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</si>
  <si>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</si>
  <si>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</si>
  <si>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</si>
  <si>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</si>
  <si>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</si>
  <si>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</si>
  <si>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</si>
  <si>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</si>
  <si>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</si>
  <si>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</si>
  <si>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</si>
  <si>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</si>
  <si>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</si>
  <si>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</si>
  <si>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</si>
  <si>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</si>
  <si>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</si>
  <si>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</si>
  <si>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</si>
  <si>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</si>
  <si>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</si>
  <si>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</si>
  <si>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</si>
  <si>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</si>
  <si>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</si>
  <si>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</si>
  <si>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</si>
  <si>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</si>
  <si>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</si>
  <si>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</si>
  <si>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</si>
  <si>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</si>
  <si>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</si>
  <si>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</si>
  <si>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</si>
  <si>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</si>
  <si>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</si>
  <si>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</si>
  <si>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</si>
  <si>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</si>
  <si>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</si>
  <si>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</si>
  <si>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</si>
  <si>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</si>
  <si>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</si>
  <si>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</si>
  <si>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</si>
  <si>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</si>
  <si>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</si>
  <si>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</si>
  <si>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</si>
  <si>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</si>
  <si>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</si>
  <si>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</si>
  <si>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</si>
  <si>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</si>
  <si>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</si>
  <si>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</si>
  <si>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</si>
  <si>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</si>
  <si>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</si>
  <si>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</si>
  <si>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</si>
  <si>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</si>
  <si>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</si>
  <si>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</si>
  <si>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</si>
  <si>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</si>
  <si>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</si>
  <si>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</si>
  <si>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</si>
  <si>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</si>
  <si>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</si>
  <si>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</si>
  <si>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</si>
  <si>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</si>
  <si>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</si>
  <si>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</si>
  <si>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</si>
  <si>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</si>
  <si>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</si>
  <si>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</si>
  <si>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</si>
  <si>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</si>
  <si>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</si>
  <si>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</si>
  <si>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</si>
  <si>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</si>
  <si>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</si>
  <si>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</si>
  <si>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</si>
  <si>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</si>
  <si>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</si>
  <si>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</si>
  <si>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</si>
  <si>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</si>
  <si>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</si>
  <si>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</si>
  <si>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</si>
  <si>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</si>
  <si>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</si>
  <si>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</si>
  <si>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</si>
  <si>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</si>
  <si>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</si>
  <si>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</si>
  <si>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</si>
  <si>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</si>
  <si>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</si>
  <si>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</si>
  <si>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</si>
  <si>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</si>
  <si>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</si>
  <si>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</si>
  <si>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</si>
  <si>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</si>
  <si>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</si>
  <si>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</si>
  <si>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</si>
  <si>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</si>
  <si>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</si>
  <si>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</si>
  <si>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</si>
  <si>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</si>
  <si>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</si>
  <si>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</si>
  <si>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</si>
  <si>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</si>
  <si>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</si>
  <si>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</si>
  <si>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</si>
  <si>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</si>
  <si>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</si>
  <si>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</si>
  <si>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</si>
  <si>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</si>
  <si>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</si>
  <si>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</si>
  <si>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</si>
  <si>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</si>
  <si>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</si>
  <si>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</si>
  <si>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</si>
  <si>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</si>
  <si>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</si>
  <si>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</si>
  <si>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</si>
  <si>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</si>
  <si>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</si>
  <si>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</si>
  <si>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</si>
  <si>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</si>
  <si>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</si>
  <si>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</si>
  <si>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</si>
  <si>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</si>
  <si>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</si>
  <si>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</si>
  <si>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</si>
  <si>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</si>
  <si>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</si>
  <si>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</si>
  <si>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</si>
  <si>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</si>
  <si>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</si>
  <si>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</si>
  <si>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</si>
  <si>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</si>
  <si>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</si>
  <si>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</si>
  <si>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</si>
  <si>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</si>
  <si>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</si>
  <si>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</si>
  <si>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</si>
  <si>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</si>
  <si>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</si>
  <si>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</si>
  <si>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</si>
  <si>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</si>
  <si>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</si>
  <si>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</si>
  <si>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</si>
  <si>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</si>
  <si>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</si>
  <si>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</si>
  <si>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</si>
  <si>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</si>
  <si>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</si>
  <si>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</si>
  <si>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</si>
  <si>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</si>
  <si>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</si>
  <si>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</si>
  <si>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</si>
  <si>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</si>
  <si>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</si>
  <si>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</si>
  <si>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</si>
  <si>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</si>
  <si>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</si>
  <si>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</si>
  <si>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</si>
  <si>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</si>
  <si>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</si>
  <si>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</si>
  <si>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</si>
  <si>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</si>
  <si>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</si>
  <si>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</si>
  <si>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</si>
  <si>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</si>
  <si>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</si>
  <si>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</si>
  <si>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</si>
  <si>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</si>
  <si>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</si>
  <si>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</si>
  <si>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</si>
  <si>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</si>
  <si>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</si>
  <si>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</si>
  <si>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</si>
  <si>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</si>
  <si>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</si>
  <si>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</si>
  <si>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</si>
  <si>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</si>
  <si>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</si>
  <si>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</si>
  <si>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</si>
  <si>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</si>
  <si>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</si>
  <si>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</si>
  <si>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</si>
  <si>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</si>
  <si>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</si>
  <si>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</si>
  <si>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</si>
  <si>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</si>
  <si>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</si>
  <si>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</si>
  <si>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</si>
  <si>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</si>
  <si>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</si>
  <si>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</si>
  <si>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</si>
  <si>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</si>
  <si>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</si>
  <si>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</si>
  <si>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</si>
  <si>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</si>
  <si>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</si>
  <si>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</si>
  <si>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</si>
  <si>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</si>
  <si>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</si>
  <si>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</si>
  <si>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</si>
  <si>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</si>
  <si>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</si>
  <si>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</si>
  <si>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</si>
  <si>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</si>
  <si>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</si>
  <si>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</si>
  <si>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</si>
  <si>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</si>
  <si>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</si>
  <si>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</si>
  <si>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</si>
  <si>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</si>
  <si>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</si>
  <si>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</si>
  <si>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</si>
  <si>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</si>
  <si>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</si>
  <si>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</si>
  <si>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</si>
  <si>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</si>
  <si>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</si>
  <si>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</si>
  <si>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</si>
  <si>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</si>
  <si>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</si>
  <si>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</si>
  <si>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</si>
  <si>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</si>
  <si>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</si>
  <si>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</si>
  <si>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</si>
  <si>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</si>
  <si>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</si>
  <si>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</si>
  <si>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</si>
  <si>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</si>
  <si>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</si>
  <si>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</si>
  <si>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</si>
  <si>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</si>
  <si>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</si>
  <si>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</si>
  <si>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</si>
  <si>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</si>
  <si>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</si>
  <si>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</si>
  <si>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</si>
  <si>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</si>
  <si>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</si>
  <si>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</si>
  <si>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</si>
  <si>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</si>
  <si>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</si>
  <si>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</si>
  <si>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</si>
  <si>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</si>
  <si>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</si>
  <si>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</si>
  <si>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</si>
  <si>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</si>
  <si>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</si>
  <si>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</si>
  <si>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</si>
  <si>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</si>
  <si>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</si>
  <si>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</si>
  <si>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</si>
  <si>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</si>
  <si>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</si>
  <si>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</si>
  <si>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</si>
  <si>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</si>
  <si>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</si>
  <si>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</si>
  <si>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</si>
  <si>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</si>
  <si>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</si>
  <si>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</si>
  <si>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</si>
  <si>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</si>
  <si>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</si>
  <si>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</si>
  <si>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</si>
  <si>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</si>
  <si>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</si>
  <si>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</si>
  <si>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</si>
  <si>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</si>
  <si>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</si>
  <si>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</si>
  <si>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</si>
  <si>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</si>
  <si>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</si>
  <si>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</si>
  <si>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</si>
  <si>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</si>
  <si>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</si>
  <si>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</si>
  <si>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</si>
  <si>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</si>
  <si>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</si>
  <si>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</si>
  <si>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</si>
  <si>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</si>
  <si>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</si>
  <si>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</si>
  <si>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</si>
  <si>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</si>
  <si>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</si>
  <si>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</si>
  <si>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</si>
  <si>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</si>
  <si>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</si>
  <si>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</si>
  <si>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</si>
  <si>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</si>
  <si>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</si>
  <si>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</si>
  <si>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</si>
  <si>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</si>
  <si>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</si>
  <si>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</si>
  <si>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</si>
  <si>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</si>
  <si>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</si>
  <si>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</si>
  <si>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</si>
  <si>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</si>
  <si>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</si>
  <si>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</si>
  <si>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</si>
  <si>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</si>
  <si>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</si>
  <si>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</si>
  <si>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</si>
  <si>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</si>
  <si>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</si>
  <si>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</si>
  <si>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</si>
  <si>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</si>
  <si>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</si>
  <si>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</si>
  <si>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</si>
  <si>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</si>
  <si>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</si>
  <si>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</si>
  <si>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</si>
  <si>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</si>
  <si>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</si>
  <si>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</si>
  <si>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</si>
  <si>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</si>
  <si>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</si>
  <si>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</si>
  <si>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</si>
  <si>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</si>
  <si>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</si>
  <si>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</si>
  <si>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</si>
  <si>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</si>
  <si>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</si>
  <si>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</si>
  <si>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</si>
  <si>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</si>
  <si>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</si>
  <si>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</si>
  <si>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</si>
  <si>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</si>
  <si>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</si>
  <si>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</si>
  <si>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</si>
  <si>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</si>
  <si>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</si>
  <si>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</si>
  <si>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</si>
  <si>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</si>
  <si>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</si>
  <si>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</si>
  <si>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</si>
  <si>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</si>
  <si>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</si>
  <si>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</si>
  <si>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</si>
  <si>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</si>
  <si>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</si>
  <si>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</si>
  <si>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</si>
  <si>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</si>
  <si>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</si>
  <si>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</si>
  <si>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</si>
  <si>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</si>
  <si>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</si>
  <si>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</si>
  <si>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</si>
  <si>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</si>
  <si>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</si>
  <si>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</si>
  <si>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</si>
  <si>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</si>
  <si>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</si>
  <si>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</si>
  <si>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</si>
  <si>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</si>
  <si>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</si>
  <si>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</si>
  <si>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</si>
  <si>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</si>
  <si>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</si>
  <si>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</si>
  <si>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</si>
  <si>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</si>
  <si>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</si>
  <si>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</si>
  <si>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</si>
  <si>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</si>
  <si>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</si>
  <si>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</si>
  <si>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</si>
  <si>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</si>
  <si>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</si>
  <si>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</si>
  <si>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</si>
  <si>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</si>
  <si>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</si>
  <si>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</si>
  <si>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</si>
  <si>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</si>
  <si>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</si>
  <si>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</si>
  <si>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</si>
  <si>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</si>
  <si>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</si>
  <si>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</si>
  <si>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</si>
  <si>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</si>
  <si>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</si>
  <si>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</si>
  <si>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</si>
  <si>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</si>
  <si>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</si>
  <si>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</si>
  <si>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</si>
  <si>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</si>
  <si>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</si>
  <si>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</si>
  <si>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</si>
  <si>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</si>
  <si>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</si>
  <si>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</si>
  <si>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</si>
  <si>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</si>
  <si>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</si>
  <si>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</si>
  <si>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</si>
  <si>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</si>
  <si>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</si>
  <si>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</si>
  <si>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</si>
  <si>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</si>
  <si>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</si>
  <si>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</si>
  <si>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</si>
  <si>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</si>
  <si>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</si>
  <si>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</si>
  <si>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</si>
  <si>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</si>
  <si>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</si>
  <si>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</si>
  <si>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</si>
  <si>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</si>
  <si>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</si>
  <si>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</si>
  <si>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</si>
  <si>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</si>
  <si>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</si>
  <si>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</si>
  <si>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</si>
  <si>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</si>
  <si>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</si>
  <si>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</si>
  <si>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</si>
  <si>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</si>
  <si>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</si>
  <si>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</si>
  <si>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</si>
  <si>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</si>
  <si>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</si>
  <si>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</si>
  <si>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</si>
  <si>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</si>
  <si>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</si>
  <si>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</si>
  <si>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</si>
  <si>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</si>
  <si>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</si>
  <si>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</si>
  <si>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</si>
  <si>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</si>
  <si>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</si>
  <si>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</si>
  <si>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</si>
  <si>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</si>
  <si>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</si>
  <si>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</si>
  <si>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</si>
  <si>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</si>
  <si>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</si>
  <si>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</si>
  <si>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</si>
  <si>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</si>
  <si>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</si>
  <si>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</si>
  <si>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</si>
  <si>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</si>
  <si>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</si>
  <si>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</si>
  <si>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</si>
  <si>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</si>
  <si>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</si>
  <si>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</si>
  <si>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</si>
  <si>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</si>
  <si>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</si>
  <si>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</si>
  <si>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</si>
  <si>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</si>
  <si>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</si>
  <si>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</si>
  <si>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</si>
  <si>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</si>
  <si>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</si>
  <si>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</si>
  <si>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</si>
  <si>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</si>
  <si>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</si>
  <si>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</si>
  <si>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</si>
  <si>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</si>
  <si>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</si>
  <si>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</si>
  <si>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</si>
  <si>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</si>
  <si>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</si>
  <si>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</si>
  <si>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</si>
  <si>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</si>
  <si>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</si>
  <si>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</si>
  <si>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</si>
  <si>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</si>
  <si>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</si>
  <si>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</si>
  <si>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</si>
  <si>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</si>
  <si>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</si>
  <si>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</si>
  <si>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</si>
  <si>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</si>
  <si>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</si>
  <si>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</si>
  <si>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</si>
  <si>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</si>
  <si>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</si>
  <si>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</si>
  <si>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</si>
  <si>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</si>
  <si>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</si>
  <si>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</si>
  <si>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</si>
  <si>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</si>
  <si>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</si>
  <si>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</si>
  <si>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</si>
  <si>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</si>
  <si>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</si>
  <si>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</si>
  <si>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</si>
  <si>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</si>
  <si>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</si>
  <si>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</si>
  <si>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</si>
  <si>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</si>
  <si>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</si>
  <si>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</si>
  <si>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</si>
  <si>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</si>
  <si>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</si>
  <si>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</si>
  <si>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</si>
  <si>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</si>
  <si>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</si>
  <si>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</si>
  <si>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</si>
  <si>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</si>
  <si>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</si>
  <si>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</si>
  <si>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</si>
  <si>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</si>
  <si>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</si>
  <si>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</si>
  <si>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</si>
  <si>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</si>
  <si>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</si>
  <si>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</si>
  <si>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</si>
  <si>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</si>
  <si>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</si>
  <si>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</si>
  <si>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</si>
  <si>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</si>
  <si>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</si>
  <si>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</si>
  <si>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</si>
  <si>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</si>
  <si>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</si>
  <si>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</si>
  <si>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</si>
  <si>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</si>
  <si>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</si>
  <si>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</si>
  <si>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</si>
  <si>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</si>
  <si>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</si>
  <si>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</si>
  <si>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</si>
  <si>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</si>
  <si>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</si>
  <si>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</si>
  <si>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</si>
  <si>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</si>
  <si>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</si>
  <si>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</si>
  <si>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</si>
  <si>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</si>
  <si>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</si>
  <si>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</si>
  <si>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</si>
  <si>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</si>
  <si>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</si>
  <si>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</si>
  <si>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</si>
  <si>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</si>
  <si>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</si>
  <si>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</si>
  <si>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</si>
  <si>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</si>
  <si>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</si>
  <si>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</si>
  <si>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</si>
  <si>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</si>
  <si>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</si>
  <si>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</si>
  <si>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</si>
  <si>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</si>
  <si>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</si>
  <si>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</si>
  <si>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</si>
  <si>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</si>
  <si>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</si>
  <si>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</si>
  <si>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</si>
  <si>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</si>
  <si>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</si>
  <si>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</si>
  <si>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</si>
  <si>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</si>
  <si>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</si>
  <si>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</si>
  <si>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</si>
  <si>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</si>
  <si>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</si>
  <si>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</si>
  <si>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</si>
  <si>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</si>
  <si>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</si>
  <si>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</si>
  <si>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</si>
  <si>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</si>
  <si>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</si>
  <si>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</si>
  <si>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</si>
  <si>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</si>
  <si>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</si>
  <si>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</si>
  <si>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</si>
  <si>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</si>
  <si>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</si>
  <si>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</si>
  <si>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</si>
  <si>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</si>
  <si>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</si>
  <si>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</si>
  <si>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</si>
  <si>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</si>
  <si>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</si>
  <si>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</si>
  <si>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</si>
  <si>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</si>
  <si>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</si>
  <si>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</si>
  <si>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</si>
  <si>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</si>
  <si>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</si>
  <si>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</si>
  <si>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</si>
  <si>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</si>
  <si>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</si>
  <si>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</si>
  <si>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</si>
  <si>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</si>
  <si>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</si>
  <si>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</si>
  <si>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</si>
  <si>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</si>
  <si>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</si>
  <si>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</si>
  <si>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</si>
  <si>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</si>
  <si>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</si>
  <si>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</si>
  <si>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</si>
  <si>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</si>
  <si>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</si>
  <si>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</si>
  <si>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</si>
  <si>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</si>
  <si>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</si>
  <si>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</si>
  <si>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</si>
  <si>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</si>
  <si>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</si>
  <si>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</si>
  <si>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</si>
  <si>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</si>
  <si>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</si>
  <si>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</si>
  <si>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</si>
  <si>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</si>
  <si>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</si>
  <si>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</si>
  <si>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</si>
  <si>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</si>
  <si>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</si>
  <si>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</si>
  <si>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</si>
  <si>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</si>
  <si>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</si>
  <si>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</si>
  <si>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</si>
  <si>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</si>
  <si>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</si>
  <si>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</si>
  <si>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</si>
  <si>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</si>
  <si>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</si>
  <si>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</si>
  <si>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</si>
  <si>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</si>
  <si>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</si>
  <si>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</si>
  <si>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</si>
  <si>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</si>
  <si>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</si>
  <si>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</si>
  <si>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</si>
  <si>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</si>
  <si>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</si>
  <si>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</si>
  <si>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</si>
  <si>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</si>
  <si>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</si>
  <si>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</si>
  <si>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</si>
  <si>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</si>
  <si>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</si>
  <si>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</si>
  <si>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</si>
  <si>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</si>
  <si>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</si>
  <si>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</si>
  <si>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</si>
  <si>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</si>
  <si>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</si>
  <si>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</si>
  <si>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</si>
  <si>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</si>
  <si>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</si>
  <si>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</si>
  <si>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</si>
  <si>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</si>
  <si>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</si>
  <si>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</si>
  <si>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</si>
  <si>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</si>
  <si>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</si>
  <si>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</si>
  <si>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</si>
  <si>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</si>
  <si>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</si>
  <si>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</si>
  <si>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</si>
  <si>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</si>
  <si>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</si>
  <si>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</si>
  <si>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</si>
  <si>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</si>
  <si>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</si>
  <si>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</si>
  <si>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</si>
  <si>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</si>
  <si>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</si>
  <si>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</si>
  <si>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</si>
  <si>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</si>
  <si>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</si>
  <si>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</si>
  <si>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</si>
  <si>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</si>
  <si>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</si>
  <si>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</si>
  <si>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</si>
  <si>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</si>
  <si>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</si>
  <si>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</si>
  <si>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</si>
  <si>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</si>
  <si>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</si>
  <si>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</si>
  <si>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</si>
  <si>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</si>
  <si>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</si>
  <si>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</si>
  <si>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</si>
  <si>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</si>
  <si>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</si>
  <si>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</si>
  <si>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</si>
  <si>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</si>
  <si>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</si>
  <si>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</si>
  <si>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</si>
  <si>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</si>
  <si>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</si>
  <si>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</si>
  <si>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</si>
  <si>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</si>
  <si>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</si>
  <si>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</si>
  <si>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</si>
  <si>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</si>
  <si>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</si>
  <si>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</si>
  <si>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</si>
  <si>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</si>
  <si>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</si>
  <si>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</si>
  <si>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</si>
  <si>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</si>
  <si>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</si>
  <si>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</si>
  <si>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</si>
  <si>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</si>
  <si>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</si>
  <si>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</si>
  <si>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</si>
  <si>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</si>
  <si>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</si>
  <si>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</si>
  <si>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</si>
  <si>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</si>
  <si>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</si>
  <si>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</si>
  <si>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</si>
  <si>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</si>
  <si>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</si>
  <si>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</si>
  <si>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</si>
  <si>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</si>
  <si>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</si>
  <si>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</si>
  <si>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</si>
  <si>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</si>
  <si>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</si>
  <si>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</si>
  <si>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</si>
  <si>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</si>
  <si>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</si>
  <si>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</si>
  <si>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</si>
  <si>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</si>
  <si>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</si>
  <si>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</si>
  <si>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</si>
  <si>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</si>
  <si>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</si>
  <si>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</si>
  <si>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</si>
  <si>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</si>
  <si>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</si>
  <si>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</si>
  <si>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</si>
  <si>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</si>
  <si>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</si>
  <si>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</si>
  <si>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</si>
  <si>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</si>
  <si>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</si>
  <si>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</si>
  <si>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</si>
  <si>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</si>
  <si>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</si>
  <si>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</si>
  <si>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</si>
  <si>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</si>
  <si>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</si>
  <si>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</si>
  <si>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</si>
  <si>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</si>
  <si>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</si>
  <si>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</si>
  <si>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</si>
  <si>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</si>
  <si>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</si>
  <si>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</si>
  <si>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</si>
  <si>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</si>
  <si>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</si>
  <si>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</si>
  <si>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</si>
  <si>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</si>
  <si>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</si>
  <si>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</si>
  <si>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</si>
  <si>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</si>
  <si>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</si>
  <si>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</si>
  <si>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</si>
  <si>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</si>
  <si>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</si>
  <si>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</si>
  <si>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</si>
  <si>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</si>
  <si>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</si>
  <si>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</si>
  <si>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</si>
  <si>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</si>
  <si>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</si>
  <si>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</si>
  <si>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</si>
  <si>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</si>
  <si>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</si>
  <si>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</si>
  <si>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</si>
  <si>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</si>
  <si>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</si>
  <si>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</si>
  <si>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</si>
  <si>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</si>
  <si>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</si>
  <si>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</si>
  <si>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</si>
  <si>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</si>
  <si>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</si>
  <si>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</si>
  <si>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</si>
  <si>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</si>
  <si>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</si>
  <si>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</si>
  <si>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</si>
  <si>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</si>
  <si>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</si>
  <si>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</si>
  <si>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</si>
  <si>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</si>
  <si>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</si>
  <si>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</si>
  <si>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</si>
  <si>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</si>
  <si>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</si>
  <si>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</si>
  <si>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</si>
  <si>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</si>
  <si>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</si>
  <si>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</si>
  <si>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</si>
  <si>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</si>
  <si>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</si>
  <si>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</si>
  <si>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</si>
  <si>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</si>
  <si>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</si>
  <si>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</si>
  <si>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</si>
  <si>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</si>
  <si>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</si>
  <si>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</si>
  <si>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</si>
  <si>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</si>
  <si>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</si>
  <si>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</si>
  <si>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</si>
  <si>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</si>
  <si>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</si>
  <si>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</si>
  <si>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</si>
  <si>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</si>
  <si>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</si>
  <si>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</si>
  <si>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</si>
  <si>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</si>
  <si>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</si>
  <si>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</si>
  <si>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</si>
  <si>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</si>
  <si>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</si>
  <si>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</si>
  <si>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</si>
  <si>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</si>
  <si>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</si>
  <si>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</si>
  <si>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</si>
  <si>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</si>
  <si>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</si>
  <si>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</si>
  <si>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</si>
  <si>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</si>
  <si>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</si>
  <si>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</si>
  <si>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</si>
  <si>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</si>
  <si>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</si>
  <si>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</si>
  <si>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</si>
  <si>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</si>
  <si>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</si>
  <si>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</si>
  <si>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</si>
  <si>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</si>
  <si>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</si>
  <si>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</si>
  <si>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</si>
  <si>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</si>
  <si>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</si>
  <si>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</si>
  <si>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</si>
  <si>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</si>
  <si>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</si>
  <si>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</si>
  <si>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</si>
  <si>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</si>
  <si>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</si>
  <si>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</si>
  <si>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</si>
  <si>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</si>
  <si>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</si>
  <si>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</si>
  <si>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</si>
  <si>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</si>
  <si>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</si>
  <si>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</si>
  <si>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</si>
  <si>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</si>
  <si>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</si>
  <si>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</si>
  <si>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</si>
  <si>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</si>
  <si>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</si>
  <si>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</si>
  <si>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</si>
  <si>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</si>
  <si>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</si>
  <si>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</si>
  <si>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</si>
  <si>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</si>
  <si>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</si>
  <si>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</si>
  <si>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</si>
  <si>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</si>
  <si>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</si>
  <si>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</si>
  <si>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</si>
  <si>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</si>
  <si>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</si>
  <si>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</si>
  <si>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</si>
  <si>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</si>
  <si>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</si>
  <si>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</si>
  <si>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</si>
  <si>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</si>
  <si>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</si>
  <si>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</si>
  <si>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</si>
  <si>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</si>
  <si>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</si>
  <si>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</si>
  <si>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</si>
  <si>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</si>
  <si>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</si>
  <si>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</si>
  <si>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</si>
  <si>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</si>
  <si>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</si>
  <si>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</si>
  <si>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</si>
  <si>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</si>
  <si>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</si>
  <si>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</si>
  <si>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</si>
  <si>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</si>
  <si>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</si>
  <si>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</si>
  <si>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</si>
  <si>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</si>
  <si>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</si>
  <si>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</si>
  <si>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</si>
  <si>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</si>
  <si>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</si>
  <si>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</si>
  <si>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</si>
  <si>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</si>
  <si>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</si>
  <si>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</si>
  <si>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</si>
  <si>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</si>
  <si>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</si>
  <si>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</si>
  <si>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</si>
  <si>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</si>
  <si>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</si>
  <si>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</si>
  <si>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</si>
  <si>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</si>
  <si>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</si>
  <si>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</si>
  <si>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</si>
  <si>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</si>
  <si>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</si>
  <si>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</si>
  <si>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</si>
  <si>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</si>
  <si>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</si>
  <si>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</si>
  <si>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</si>
  <si>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</si>
  <si>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</si>
  <si>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</si>
  <si>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</si>
  <si>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</si>
  <si>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</si>
  <si>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</si>
  <si>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</si>
  <si>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</si>
  <si>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</si>
  <si>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</si>
  <si>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</si>
  <si>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</si>
  <si>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</si>
  <si>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</si>
  <si>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</si>
  <si>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</si>
  <si>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</si>
  <si>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</si>
  <si>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</si>
  <si>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</si>
  <si>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</si>
  <si>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</si>
  <si>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</si>
  <si>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</si>
  <si>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</si>
  <si>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</si>
  <si>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</si>
  <si>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</si>
  <si>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</si>
  <si>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</si>
  <si>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</si>
  <si>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</si>
  <si>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</si>
  <si>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</si>
  <si>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</si>
  <si>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</si>
  <si>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</si>
  <si>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</si>
  <si>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</si>
  <si>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</si>
  <si>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</si>
  <si>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</si>
  <si>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</si>
  <si>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</si>
  <si>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</si>
  <si>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</si>
  <si>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</si>
  <si>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</si>
  <si>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</si>
  <si>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</si>
  <si>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</si>
  <si>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</si>
  <si>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</si>
  <si>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</si>
  <si>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</si>
  <si>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</si>
  <si>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</si>
  <si>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</si>
  <si>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</si>
  <si>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</si>
  <si>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</si>
  <si>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</si>
  <si>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</si>
  <si>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</si>
  <si>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</si>
  <si>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</si>
  <si>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</si>
  <si>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</si>
  <si>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</si>
  <si>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</si>
  <si>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</si>
  <si>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</si>
  <si>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</si>
  <si>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</si>
  <si>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</si>
  <si>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</si>
  <si>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</si>
  <si>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</si>
  <si>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</si>
  <si>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</si>
  <si>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</si>
  <si>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</si>
  <si>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</si>
  <si>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</si>
  <si>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</si>
  <si>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</si>
  <si>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</si>
  <si>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</si>
  <si>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</si>
  <si>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</si>
  <si>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</si>
  <si>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</si>
  <si>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</si>
  <si>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</si>
  <si>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</si>
  <si>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</si>
  <si>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</si>
  <si>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</si>
  <si>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</si>
  <si>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</si>
  <si>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</si>
  <si>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</si>
  <si>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</si>
  <si>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</si>
  <si>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</si>
  <si>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</si>
  <si>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</si>
  <si>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</si>
  <si>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</si>
  <si>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</si>
  <si>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</si>
  <si>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</si>
  <si>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</si>
  <si>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</si>
  <si>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</si>
  <si>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</si>
  <si>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</si>
  <si>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</si>
  <si>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</si>
  <si>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</si>
  <si>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</si>
  <si>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</si>
  <si>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</si>
  <si>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</si>
  <si>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</si>
  <si>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</si>
  <si>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</si>
  <si>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</si>
  <si>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</si>
  <si>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</si>
  <si>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</si>
  <si>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</si>
  <si>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</si>
  <si>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</si>
  <si>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</si>
  <si>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</si>
  <si>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</si>
  <si>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</si>
  <si>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</si>
  <si>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</si>
  <si>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</si>
  <si>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</si>
  <si>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</si>
  <si>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</si>
  <si>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</si>
  <si>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</si>
  <si>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</si>
  <si>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</si>
  <si>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</si>
  <si>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</si>
  <si>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</si>
  <si>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</si>
  <si>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</si>
  <si>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</si>
  <si>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</si>
  <si>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</si>
  <si>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</si>
  <si>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</si>
  <si>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</si>
  <si>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</si>
  <si>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</si>
  <si>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</si>
  <si>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</si>
  <si>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</si>
  <si>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</si>
  <si>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</si>
  <si>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</si>
  <si>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</si>
  <si>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</si>
  <si>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</si>
  <si>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</si>
  <si>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</si>
  <si>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</si>
  <si>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</si>
  <si>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</si>
  <si>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</si>
  <si>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</si>
  <si>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</si>
  <si>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</si>
  <si>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</si>
  <si>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</si>
  <si>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</si>
  <si>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</si>
  <si>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</si>
  <si>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</si>
  <si>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</si>
  <si>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</si>
  <si>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</si>
  <si>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</si>
  <si>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</si>
  <si>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</si>
  <si>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</si>
  <si>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</si>
  <si>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</si>
  <si>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</si>
  <si>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</si>
  <si>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</si>
  <si>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</si>
  <si>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</si>
  <si>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</si>
  <si>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</si>
  <si>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</si>
  <si>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</si>
  <si>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</si>
  <si>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</si>
  <si>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</si>
  <si>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</si>
  <si>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</si>
  <si>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</si>
  <si>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</si>
  <si>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</si>
  <si>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</si>
  <si>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</si>
  <si>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</si>
  <si>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</si>
  <si>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</si>
  <si>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</si>
  <si>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</si>
  <si>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</si>
  <si>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</si>
  <si>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</si>
  <si>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</si>
  <si>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</si>
  <si>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</si>
  <si>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</si>
  <si>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</si>
  <si>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</si>
  <si>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</si>
  <si>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</si>
  <si>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</si>
  <si>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</si>
  <si>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</si>
  <si>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</si>
  <si>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</si>
  <si>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</si>
  <si>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</si>
  <si>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</si>
  <si>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</si>
  <si>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</si>
  <si>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</si>
  <si>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</si>
  <si>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</si>
  <si>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</si>
  <si>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</si>
  <si>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</si>
  <si>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</si>
  <si>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</si>
  <si>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</si>
  <si>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</si>
  <si>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</si>
  <si>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</si>
  <si>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</si>
  <si>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</si>
  <si>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</si>
  <si>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</si>
  <si>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</si>
  <si>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</si>
  <si>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</si>
  <si>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</si>
  <si>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</si>
  <si>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</si>
  <si>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</si>
  <si>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</si>
  <si>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</si>
  <si>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</si>
  <si>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</si>
  <si>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</si>
  <si>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</si>
  <si>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</si>
  <si>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</si>
  <si>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</si>
  <si>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</si>
  <si>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</si>
  <si>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</si>
  <si>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</si>
  <si>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</si>
  <si>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</si>
  <si>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</si>
  <si>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</si>
  <si>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</si>
  <si>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</si>
  <si>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</si>
  <si>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</si>
  <si>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</si>
  <si>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</si>
  <si>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</si>
  <si>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</si>
  <si>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</si>
  <si>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</si>
  <si>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</si>
  <si>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</si>
  <si>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</si>
  <si>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</si>
  <si>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</si>
  <si>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</si>
  <si>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</si>
  <si>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</si>
  <si>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</si>
  <si>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</si>
  <si>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</si>
  <si>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</si>
  <si>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</si>
  <si>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</si>
  <si>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</si>
  <si>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</si>
  <si>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</si>
  <si>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</si>
  <si>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</si>
  <si>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</si>
  <si>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</si>
  <si>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</si>
  <si>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</si>
  <si>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</si>
  <si>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</si>
  <si>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</si>
  <si>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</si>
  <si>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</si>
  <si>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</si>
  <si>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</si>
  <si>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</si>
  <si>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</si>
  <si>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</si>
  <si>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</si>
  <si>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</si>
  <si>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</si>
  <si>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</si>
  <si>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</si>
  <si>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</si>
  <si>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</si>
  <si>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</si>
  <si>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</si>
  <si>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</si>
  <si>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</si>
  <si>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</si>
  <si>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</si>
  <si>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</si>
  <si>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</si>
  <si>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</si>
  <si>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</si>
  <si>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</si>
  <si>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</si>
  <si>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</si>
  <si>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</si>
  <si>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</si>
  <si>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</si>
  <si>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</si>
  <si>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</si>
  <si>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</si>
  <si>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</si>
  <si>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</si>
  <si>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</si>
  <si>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</si>
  <si>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</si>
  <si>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</si>
  <si>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</si>
  <si>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</si>
  <si>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</si>
  <si>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</si>
  <si>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</si>
  <si>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</si>
  <si>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</si>
  <si>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</si>
  <si>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</si>
  <si>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</si>
  <si>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</si>
  <si>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</si>
  <si>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</si>
  <si>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</si>
  <si>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</si>
  <si>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</si>
  <si>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</si>
  <si>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</si>
  <si>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</si>
  <si>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</si>
  <si>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</si>
  <si>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</si>
  <si>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</si>
  <si>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</si>
  <si>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</si>
  <si>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</si>
  <si>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</si>
  <si>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</si>
  <si>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</si>
  <si>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</si>
  <si>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</si>
  <si>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</si>
  <si>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</si>
  <si>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</si>
  <si>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</si>
  <si>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</si>
  <si>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</si>
  <si>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</si>
  <si>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</si>
  <si>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</si>
  <si>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</si>
  <si>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</si>
  <si>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</si>
  <si>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</si>
  <si>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</si>
  <si>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</si>
  <si>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</si>
  <si>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</si>
  <si>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</si>
  <si>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</si>
  <si>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</si>
  <si>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</si>
  <si>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</si>
  <si>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</si>
  <si>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</si>
  <si>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</si>
  <si>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</si>
  <si>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</si>
  <si>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</si>
  <si>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</si>
  <si>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</si>
  <si>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</si>
  <si>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</si>
  <si>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</si>
  <si>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</si>
  <si>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</si>
  <si>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</si>
  <si>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</si>
  <si>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</si>
  <si>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</si>
  <si>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</si>
  <si>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</si>
  <si>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</si>
  <si>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</si>
  <si>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</si>
  <si>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</si>
  <si>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</si>
  <si>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</si>
  <si>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</si>
  <si>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</si>
  <si>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</si>
  <si>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</si>
  <si>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</si>
  <si>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</si>
  <si>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</si>
  <si>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</si>
  <si>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</si>
  <si>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</si>
  <si>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</si>
  <si>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</si>
  <si>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</si>
  <si>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</si>
  <si>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</si>
  <si>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</si>
  <si>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</si>
  <si>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</si>
  <si>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</si>
  <si>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</si>
  <si>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</si>
  <si>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</si>
  <si>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</si>
  <si>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</si>
  <si>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</si>
  <si>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</si>
  <si>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</si>
  <si>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</si>
  <si>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</si>
  <si>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</si>
  <si>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</si>
  <si>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</si>
  <si>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</si>
  <si>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</si>
  <si>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</si>
  <si>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</si>
  <si>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</si>
  <si>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</si>
  <si>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</si>
  <si>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</si>
  <si>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</si>
  <si>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</si>
  <si>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</si>
  <si>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</si>
  <si>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</si>
  <si>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</si>
  <si>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</si>
  <si>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</si>
  <si>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</si>
  <si>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</si>
  <si>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</si>
  <si>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</si>
  <si>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</si>
  <si>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</si>
  <si>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</si>
  <si>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</si>
  <si>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</si>
  <si>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</si>
  <si>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</si>
  <si>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</si>
  <si>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</si>
  <si>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</si>
  <si>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</si>
  <si>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</si>
  <si>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</si>
  <si>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</si>
  <si>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</si>
  <si>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</si>
  <si>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</si>
  <si>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</si>
  <si>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</si>
  <si>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</si>
  <si>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</si>
  <si>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</si>
  <si>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</si>
  <si>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</si>
  <si>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</si>
  <si>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</si>
  <si>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</si>
  <si>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</si>
  <si>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</si>
  <si>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</si>
  <si>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</si>
  <si>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</si>
  <si>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</si>
  <si>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</si>
  <si>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</si>
  <si>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</si>
  <si>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</si>
  <si>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</si>
  <si>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</si>
  <si>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</si>
  <si>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</si>
  <si>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</si>
  <si>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</si>
  <si>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</si>
  <si>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</si>
  <si>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</si>
  <si>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</si>
  <si>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</si>
  <si>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</si>
  <si>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</si>
  <si>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</si>
  <si>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</si>
  <si>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</si>
  <si>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</si>
  <si>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</si>
  <si>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</si>
  <si>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</si>
  <si>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</si>
  <si>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</si>
  <si>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</si>
  <si>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</si>
  <si>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</si>
  <si>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</si>
  <si>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</si>
  <si>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</si>
  <si>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</si>
  <si>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</si>
  <si>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</si>
  <si>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</si>
  <si>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</si>
  <si>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</si>
  <si>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</si>
  <si>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</si>
  <si>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</si>
  <si>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</si>
  <si>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</si>
  <si>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</si>
  <si>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</si>
  <si>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</si>
  <si>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</si>
  <si>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</si>
  <si>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</si>
  <si>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</si>
  <si>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</si>
  <si>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</si>
  <si>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</si>
  <si>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</si>
  <si>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</si>
  <si>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</si>
  <si>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</si>
  <si>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</si>
  <si>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</si>
  <si>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</si>
  <si>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</si>
  <si>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</si>
  <si>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</si>
  <si>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</si>
  <si>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</si>
  <si>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</si>
  <si>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</si>
  <si>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</si>
  <si>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</si>
  <si>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</si>
  <si>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</si>
  <si>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</si>
  <si>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</si>
  <si>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</si>
  <si>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</si>
  <si>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</si>
  <si>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</si>
  <si>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</si>
  <si>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</si>
  <si>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</si>
  <si>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</si>
  <si>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</si>
  <si>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</si>
  <si>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</si>
  <si>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</si>
  <si>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</si>
  <si>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</si>
  <si>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</si>
  <si>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</si>
  <si>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</si>
  <si>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</si>
  <si>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</si>
  <si>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</si>
  <si>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</si>
  <si>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</si>
  <si>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</si>
  <si>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</si>
  <si>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</si>
  <si>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</si>
  <si>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</si>
  <si>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</si>
  <si>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</si>
  <si>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</si>
  <si>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</si>
  <si>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</si>
  <si>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</si>
  <si>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</si>
  <si>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</si>
  <si>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</si>
  <si>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</si>
  <si>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</si>
  <si>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</si>
  <si>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</si>
  <si>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</si>
  <si>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</si>
  <si>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</si>
  <si>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</si>
  <si>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</si>
  <si>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</si>
  <si>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</si>
  <si>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</si>
  <si>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</si>
  <si>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</si>
  <si>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</si>
  <si>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</si>
  <si>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</si>
  <si>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</si>
  <si>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</si>
  <si>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</si>
  <si>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</si>
  <si>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</si>
  <si>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</si>
  <si>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</si>
  <si>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</si>
  <si>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</si>
  <si>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</si>
  <si>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</si>
  <si>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</si>
  <si>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</si>
  <si>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</si>
  <si>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</si>
  <si>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</si>
  <si>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</si>
  <si>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</si>
  <si>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</si>
  <si>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</si>
  <si>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</si>
  <si>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</si>
  <si>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</si>
  <si>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</si>
  <si>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</si>
  <si>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</si>
  <si>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</si>
  <si>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</si>
  <si>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</si>
  <si>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</si>
  <si>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</si>
  <si>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</si>
  <si>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</si>
  <si>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</si>
  <si>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</si>
  <si>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</si>
  <si>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</si>
  <si>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</si>
  <si>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</si>
  <si>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</si>
  <si>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</si>
  <si>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</si>
  <si>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</si>
  <si>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</si>
  <si>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</si>
  <si>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</si>
  <si>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</si>
  <si>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</si>
  <si>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</si>
  <si>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</si>
  <si>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</si>
  <si>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</si>
  <si>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</si>
  <si>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</si>
  <si>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</si>
  <si>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</si>
  <si>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</si>
  <si>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</si>
  <si>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</si>
  <si>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</si>
  <si>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</si>
  <si>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</si>
  <si>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</si>
  <si>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</si>
  <si>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</si>
  <si>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</si>
  <si>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</si>
  <si>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</si>
  <si>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</si>
  <si>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</si>
  <si>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</si>
  <si>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</si>
  <si>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</si>
  <si>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</si>
  <si>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</si>
  <si>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</si>
  <si>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</si>
  <si>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</si>
  <si>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</si>
  <si>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</si>
  <si>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</si>
  <si>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</si>
  <si>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</si>
  <si>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</si>
  <si>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</si>
  <si>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</si>
  <si>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</si>
  <si>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</si>
  <si>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</si>
  <si>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</si>
  <si>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</si>
  <si>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</si>
  <si>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</si>
  <si>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</si>
  <si>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</si>
  <si>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</si>
  <si>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</si>
  <si>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</si>
  <si>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</si>
  <si>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</si>
  <si>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</si>
  <si>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</si>
  <si>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</si>
  <si>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</si>
  <si>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</si>
  <si>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</si>
  <si>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</si>
  <si>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</si>
  <si>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</si>
  <si>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</si>
  <si>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</si>
  <si>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</si>
  <si>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</si>
  <si>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</si>
  <si>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</si>
  <si>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</si>
  <si>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</si>
  <si>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</si>
  <si>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</si>
  <si>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</si>
  <si>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</si>
  <si>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</si>
  <si>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</si>
  <si>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</si>
  <si>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</si>
  <si>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</si>
  <si>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</si>
  <si>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</si>
  <si>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</si>
  <si>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</si>
  <si>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</si>
  <si>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</si>
  <si>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</si>
  <si>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</si>
  <si>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</si>
  <si>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</si>
  <si>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</si>
  <si>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</si>
  <si>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</si>
  <si>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</si>
  <si>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</si>
  <si>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</si>
  <si>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</si>
  <si>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</si>
  <si>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</si>
  <si>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</si>
  <si>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</si>
  <si>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</si>
  <si>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</si>
  <si>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</si>
  <si>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</si>
  <si>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</si>
  <si>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</si>
  <si>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</si>
  <si>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</si>
  <si>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</si>
  <si>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</si>
  <si>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</si>
  <si>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</si>
  <si>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</si>
  <si>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</si>
  <si>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</si>
  <si>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</si>
  <si>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</si>
  <si>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</si>
  <si>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</si>
  <si>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</si>
  <si>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</si>
  <si>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</si>
  <si>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</si>
  <si>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</si>
  <si>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</si>
  <si>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</si>
  <si>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</si>
  <si>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</si>
  <si>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</si>
  <si>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</si>
  <si>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</si>
  <si>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</si>
  <si>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</si>
  <si>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</si>
  <si>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</si>
  <si>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</si>
  <si>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</si>
  <si>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</si>
  <si>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</si>
  <si>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</si>
  <si>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</si>
  <si>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</si>
  <si>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</si>
  <si>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</si>
  <si>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</si>
  <si>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</si>
  <si>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</si>
  <si>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</si>
  <si>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</si>
  <si>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</si>
  <si>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</si>
  <si>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</si>
  <si>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</si>
  <si>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</si>
  <si>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</si>
  <si>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</si>
  <si>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</si>
  <si>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</si>
  <si>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</si>
  <si>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</si>
  <si>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</si>
  <si>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</si>
  <si>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</si>
  <si>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</si>
  <si>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</si>
  <si>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</si>
  <si>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</si>
  <si>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</si>
  <si>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</si>
  <si>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</si>
  <si>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</si>
  <si>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</si>
  <si>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</si>
  <si>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</si>
  <si>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</si>
  <si>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</si>
  <si>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</si>
  <si>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</si>
  <si>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</si>
  <si>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</si>
  <si>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</si>
  <si>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</si>
  <si>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</si>
  <si>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</si>
  <si>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</si>
  <si>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</si>
  <si>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</si>
  <si>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</si>
  <si>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</si>
  <si>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</si>
  <si>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</si>
  <si>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</si>
  <si>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</si>
  <si>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</si>
  <si>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</si>
  <si>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</si>
  <si>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</si>
  <si>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</si>
  <si>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</si>
  <si>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</si>
  <si>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</si>
  <si>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</si>
  <si>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</si>
  <si>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</si>
  <si>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</si>
  <si>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</si>
  <si>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</si>
  <si>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</si>
  <si>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</si>
  <si>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</si>
  <si>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</si>
  <si>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</si>
  <si>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</si>
  <si>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</si>
  <si>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</si>
  <si>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</si>
  <si>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</si>
  <si>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</si>
  <si>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</si>
  <si>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</si>
  <si>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</si>
  <si>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</si>
  <si>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</si>
  <si>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</si>
  <si>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</si>
  <si>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</si>
  <si>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</si>
  <si>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</si>
  <si>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</si>
  <si>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</si>
  <si>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</si>
  <si>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</si>
  <si>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</si>
  <si>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</si>
  <si>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</si>
  <si>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</si>
  <si>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</si>
  <si>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</si>
  <si>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</si>
  <si>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</si>
  <si>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</si>
  <si>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</si>
  <si>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</si>
  <si>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</si>
  <si>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</si>
  <si>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</si>
  <si>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</si>
  <si>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</si>
  <si>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</si>
  <si>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</si>
  <si>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</si>
  <si>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</si>
  <si>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</si>
  <si>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</si>
  <si>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</si>
  <si>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</si>
  <si>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</si>
  <si>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</si>
  <si>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</si>
  <si>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</si>
  <si>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</si>
  <si>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</si>
  <si>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</si>
  <si>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</si>
  <si>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</si>
  <si>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</si>
  <si>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</si>
  <si>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</si>
  <si>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</si>
  <si>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</si>
  <si>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</si>
  <si>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</si>
  <si>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</si>
  <si>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</si>
  <si>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</si>
  <si>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</si>
  <si>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</si>
  <si>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</si>
  <si>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</si>
  <si>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</si>
  <si>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</si>
  <si>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</si>
  <si>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</si>
  <si>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</si>
  <si>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</si>
  <si>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</si>
  <si>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</si>
  <si>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</si>
  <si>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</si>
  <si>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</si>
  <si>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</si>
  <si>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</si>
  <si>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</si>
  <si>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</si>
  <si>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</si>
  <si>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</si>
  <si>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</si>
  <si>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</si>
  <si>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</si>
  <si>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</si>
  <si>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</si>
  <si>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</si>
  <si>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</si>
  <si>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</si>
  <si>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</si>
  <si>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</si>
  <si>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</si>
  <si>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</si>
  <si>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</si>
  <si>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</si>
  <si>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</si>
  <si>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</si>
  <si>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</si>
  <si>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</si>
  <si>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</si>
  <si>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</si>
  <si>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</si>
  <si>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</si>
  <si>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</si>
  <si>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</si>
  <si>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</si>
  <si>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</si>
  <si>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</si>
  <si>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</si>
  <si>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</si>
  <si>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</si>
  <si>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</si>
  <si>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</si>
  <si>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</si>
  <si>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</si>
  <si>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</si>
  <si>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</si>
  <si>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</si>
  <si>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</si>
  <si>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</si>
  <si>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</si>
  <si>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</si>
  <si>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</si>
  <si>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</si>
  <si>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</si>
  <si>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</si>
  <si>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</si>
  <si>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</si>
  <si>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</si>
  <si>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</si>
  <si>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</si>
  <si>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</si>
  <si>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</si>
  <si>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</si>
  <si>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</si>
  <si>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</si>
  <si>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</si>
  <si>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</si>
  <si>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</si>
  <si>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</si>
  <si>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</si>
  <si>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</si>
  <si>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</si>
  <si>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</si>
  <si>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</si>
  <si>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</si>
  <si>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</si>
  <si>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</si>
  <si>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</si>
  <si>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</si>
  <si>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</si>
  <si>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</si>
  <si>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</si>
  <si>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</si>
  <si>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</si>
  <si>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</si>
  <si>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</si>
  <si>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</si>
  <si>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</si>
  <si>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</si>
  <si>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</si>
  <si>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</si>
  <si>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</si>
  <si>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</si>
  <si>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</si>
  <si>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</si>
  <si>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</si>
  <si>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</si>
  <si>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</si>
  <si>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</si>
  <si>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</si>
  <si>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</si>
  <si>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</si>
  <si>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</si>
  <si>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</si>
  <si>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</si>
  <si>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</si>
  <si>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</si>
  <si>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</si>
  <si>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</si>
  <si>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</si>
  <si>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</si>
  <si>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</si>
  <si>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</si>
  <si>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</si>
  <si>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</si>
  <si>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</si>
  <si>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</si>
  <si>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</si>
  <si>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</si>
  <si>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</si>
  <si>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</si>
  <si>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</si>
  <si>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</si>
  <si>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</si>
  <si>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</si>
  <si>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</si>
  <si>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</si>
  <si>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</si>
  <si>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</si>
  <si>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</si>
  <si>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</si>
  <si>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</si>
  <si>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</si>
  <si>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</si>
  <si>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</si>
  <si>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</si>
  <si>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</si>
  <si>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</si>
  <si>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</si>
  <si>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</si>
  <si>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</si>
  <si>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</si>
  <si>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</si>
  <si>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</si>
  <si>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</si>
  <si>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</si>
  <si>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</si>
  <si>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</si>
  <si>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</si>
  <si>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</si>
  <si>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</si>
  <si>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</si>
  <si>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</si>
  <si>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</si>
  <si>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</si>
  <si>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</si>
  <si>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</si>
  <si>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</si>
  <si>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</si>
  <si>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</si>
  <si>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</si>
  <si>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</si>
  <si>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</si>
  <si>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</si>
  <si>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</si>
  <si>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</si>
  <si>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</si>
  <si>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</si>
  <si>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</si>
  <si>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</si>
  <si>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</si>
  <si>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</si>
  <si>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</si>
  <si>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</si>
  <si>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</si>
  <si>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</si>
  <si>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</si>
  <si>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</si>
  <si>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</si>
  <si>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</si>
  <si>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</si>
  <si>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</si>
  <si>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</si>
  <si>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</si>
  <si>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</si>
  <si>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</si>
  <si>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</si>
  <si>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</si>
  <si>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</si>
  <si>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</si>
  <si>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</si>
  <si>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</si>
  <si>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</si>
  <si>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</si>
  <si>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</si>
  <si>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</si>
  <si>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</si>
  <si>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</si>
  <si>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</si>
  <si>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</si>
  <si>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</si>
  <si>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</si>
  <si>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</si>
  <si>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</si>
  <si>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</si>
  <si>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</si>
  <si>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</si>
  <si>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</si>
  <si>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</si>
  <si>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</si>
  <si>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</si>
  <si>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</si>
  <si>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</si>
  <si>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</si>
  <si>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</si>
  <si>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</si>
  <si>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</si>
  <si>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</si>
  <si>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</si>
  <si>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</si>
  <si>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</si>
  <si>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</si>
  <si>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</si>
  <si>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</si>
  <si>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</si>
  <si>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</si>
  <si>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</si>
  <si>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</si>
  <si>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</si>
  <si>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</si>
  <si>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</si>
  <si>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</si>
  <si>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</si>
  <si>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</si>
  <si>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</si>
  <si>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</si>
  <si>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</si>
  <si>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</si>
  <si>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</si>
  <si>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</si>
  <si>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</si>
  <si>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</si>
  <si>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</si>
  <si>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</si>
  <si>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</si>
  <si>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</si>
  <si>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</si>
  <si>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</si>
  <si>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</si>
  <si>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</si>
  <si>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</si>
  <si>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</si>
  <si>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</si>
  <si>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</si>
  <si>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</si>
  <si>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</si>
  <si>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</si>
  <si>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</si>
  <si>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</si>
  <si>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</si>
  <si>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</si>
  <si>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</si>
  <si>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</si>
  <si>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</si>
  <si>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</si>
  <si>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</si>
  <si>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</si>
  <si>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</si>
  <si>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</si>
  <si>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</si>
  <si>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</si>
  <si>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</si>
  <si>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</si>
  <si>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</si>
  <si>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</si>
  <si>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</si>
  <si>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</si>
  <si>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</si>
  <si>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</si>
  <si>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</si>
  <si>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</si>
  <si>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</si>
  <si>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</si>
  <si>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</si>
  <si>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</si>
  <si>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</si>
  <si>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</si>
  <si>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</si>
  <si>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</si>
  <si>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</si>
  <si>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</si>
  <si>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</si>
  <si>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</si>
  <si>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</si>
  <si>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</si>
  <si>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</si>
  <si>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</si>
  <si>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</si>
  <si>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</si>
  <si>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</si>
  <si>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</si>
  <si>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</si>
  <si>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</si>
  <si>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</si>
  <si>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</si>
  <si>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</si>
  <si>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</si>
  <si>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</si>
  <si>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</si>
  <si>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</si>
  <si>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</si>
  <si>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</si>
  <si>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</si>
  <si>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</si>
  <si>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</si>
  <si>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</si>
  <si>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</si>
  <si>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</si>
  <si>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</si>
  <si>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</si>
  <si>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</si>
  <si>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</si>
  <si>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</si>
  <si>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</si>
  <si>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</si>
  <si>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</si>
  <si>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</si>
  <si>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</si>
  <si>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</si>
  <si>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</si>
  <si>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</si>
  <si>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</si>
  <si>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</si>
  <si>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</si>
  <si>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</si>
  <si>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</si>
  <si>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</si>
  <si>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</si>
  <si>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</si>
  <si>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</si>
  <si>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</si>
  <si>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</si>
  <si>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</si>
  <si>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</si>
  <si>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</si>
  <si>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</si>
  <si>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</si>
  <si>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</si>
  <si>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</si>
  <si>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</si>
  <si>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</si>
  <si>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</si>
  <si>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</si>
  <si>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</si>
  <si>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</si>
  <si>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</si>
  <si>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</si>
  <si>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</si>
  <si>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</si>
  <si>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</si>
  <si>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</si>
  <si>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</si>
  <si>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</si>
  <si>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</si>
  <si>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</si>
  <si>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</si>
  <si>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</si>
  <si>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</si>
  <si>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</si>
  <si>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</si>
  <si>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</si>
  <si>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</si>
  <si>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</si>
  <si>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</si>
  <si>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</si>
  <si>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</si>
  <si>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</si>
  <si>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</si>
  <si>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</si>
  <si>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</si>
  <si>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</si>
  <si>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</si>
  <si>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</si>
  <si>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</si>
  <si>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</si>
  <si>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</si>
  <si>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</si>
  <si>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</si>
  <si>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</si>
  <si>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</si>
  <si>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</si>
  <si>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</si>
  <si>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</si>
  <si>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</si>
  <si>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</si>
  <si>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</si>
  <si>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</si>
  <si>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</si>
  <si>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</si>
  <si>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</si>
  <si>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</si>
  <si>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</si>
  <si>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</si>
  <si>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</si>
  <si>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</si>
  <si>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</si>
  <si>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</si>
  <si>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</si>
  <si>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</si>
  <si>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</si>
  <si>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</si>
  <si>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</si>
  <si>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</si>
  <si>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</si>
  <si>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</si>
  <si>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</si>
  <si>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</si>
  <si>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</si>
  <si>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</si>
  <si>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</si>
  <si>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</si>
  <si>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</si>
  <si>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</si>
  <si>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</si>
  <si>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</si>
  <si>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</si>
  <si>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</si>
  <si>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</si>
  <si>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</si>
  <si>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</si>
  <si>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</si>
  <si>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</si>
  <si>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</si>
  <si>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</si>
  <si>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</si>
  <si>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</si>
  <si>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</si>
  <si>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</si>
  <si>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</si>
  <si>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</si>
  <si>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</si>
  <si>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</si>
  <si>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</si>
  <si>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</si>
  <si>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</si>
  <si>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</si>
  <si>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</si>
  <si>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</si>
  <si>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</si>
  <si>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</si>
  <si>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</si>
  <si>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</si>
  <si>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</si>
  <si>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</si>
  <si>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</si>
  <si>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</si>
  <si>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</si>
  <si>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</si>
  <si>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</si>
  <si>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</si>
  <si>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</si>
  <si>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</si>
  <si>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</si>
  <si>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</si>
  <si>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</si>
  <si>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</si>
  <si>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</si>
  <si>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</si>
  <si>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</si>
  <si>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</si>
  <si>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</si>
  <si>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</si>
  <si>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</si>
  <si>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</si>
  <si>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</si>
  <si>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</si>
  <si>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</si>
  <si>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</si>
  <si>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</si>
  <si>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</si>
  <si>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</si>
  <si>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</si>
  <si>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</si>
  <si>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</si>
  <si>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</si>
  <si>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</si>
  <si>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</si>
  <si>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</si>
  <si>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</si>
  <si>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</si>
  <si>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</si>
  <si>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</si>
  <si>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</si>
  <si>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</si>
  <si>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</si>
  <si>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</si>
  <si>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</si>
  <si>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</si>
  <si>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</si>
  <si>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</si>
  <si>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</si>
  <si>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</si>
  <si>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</si>
  <si>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</si>
  <si>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</si>
  <si>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</si>
  <si>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</si>
  <si>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</si>
  <si>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</si>
  <si>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</si>
  <si>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</si>
  <si>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</si>
  <si>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</si>
  <si>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</si>
  <si>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</si>
  <si>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</si>
  <si>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</si>
  <si>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</si>
  <si>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</si>
  <si>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</si>
  <si>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</si>
  <si>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</si>
  <si>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</si>
  <si>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</si>
  <si>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</si>
  <si>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</si>
  <si>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</si>
  <si>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</si>
  <si>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</si>
  <si>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</si>
  <si>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</si>
  <si>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</si>
  <si>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</si>
  <si>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</si>
  <si>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</si>
  <si>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</si>
  <si>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</si>
  <si>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</si>
  <si>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</si>
  <si>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</si>
  <si>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</si>
  <si>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</si>
  <si>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</si>
  <si>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</si>
  <si>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</si>
  <si>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</si>
  <si>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</si>
  <si>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</si>
  <si>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</si>
  <si>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</si>
  <si>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</si>
  <si>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</si>
  <si>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</si>
  <si>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</si>
  <si>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</si>
  <si>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</si>
  <si>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</si>
  <si>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</si>
  <si>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</si>
  <si>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</si>
  <si>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</si>
  <si>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</si>
  <si>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</si>
  <si>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</si>
  <si>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</si>
  <si>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</si>
  <si>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</si>
  <si>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</si>
  <si>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</si>
  <si>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</si>
  <si>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</si>
  <si>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</si>
  <si>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</si>
  <si>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</si>
  <si>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</si>
  <si>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</si>
  <si>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</si>
  <si>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</si>
  <si>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</si>
  <si>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</si>
  <si>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</si>
  <si>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</si>
  <si>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</si>
  <si>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</si>
  <si>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</si>
  <si>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</si>
  <si>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</si>
  <si>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</si>
  <si>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</si>
  <si>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</si>
  <si>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</si>
  <si>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</si>
  <si>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</si>
  <si>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</si>
  <si>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</si>
  <si>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</si>
  <si>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</si>
  <si>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</si>
  <si>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</si>
  <si>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</si>
  <si>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</si>
  <si>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</si>
  <si>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</si>
  <si>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</si>
  <si>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</si>
  <si>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</si>
  <si>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</si>
  <si>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</si>
  <si>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</si>
  <si>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</si>
  <si>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</si>
  <si>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</si>
  <si>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</si>
  <si>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</si>
  <si>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</si>
  <si>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</si>
  <si>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</si>
  <si>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</si>
  <si>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</si>
  <si>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</si>
  <si>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</si>
  <si>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</si>
  <si>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</si>
  <si>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</si>
  <si>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</si>
  <si>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</si>
  <si>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</si>
  <si>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</si>
  <si>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</si>
  <si>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</si>
  <si>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</si>
  <si>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</si>
  <si>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</si>
  <si>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</si>
  <si>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</si>
  <si>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</si>
  <si>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</si>
  <si>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</si>
  <si>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</si>
  <si>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</si>
  <si>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</si>
  <si>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</si>
  <si>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</si>
  <si>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</si>
  <si>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</si>
  <si>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</si>
  <si>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</si>
  <si>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</si>
  <si>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</si>
  <si>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</si>
  <si>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</si>
  <si>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</si>
  <si>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</si>
  <si>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</si>
  <si>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</si>
  <si>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</si>
  <si>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</si>
  <si>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</si>
  <si>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</si>
  <si>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</si>
  <si>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</si>
  <si>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</si>
  <si>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</si>
  <si>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</si>
  <si>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</si>
  <si>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</si>
  <si>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</si>
  <si>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</si>
  <si>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</si>
  <si>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</si>
  <si>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</si>
  <si>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</si>
  <si>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</si>
  <si>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</si>
  <si>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</si>
  <si>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</si>
  <si>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</si>
  <si>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</si>
  <si>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</si>
  <si>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</si>
  <si>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</si>
  <si>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</si>
  <si>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</si>
  <si>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</si>
  <si>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</si>
  <si>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</si>
  <si>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</si>
  <si>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</si>
  <si>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</si>
  <si>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</si>
  <si>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</si>
  <si>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</si>
  <si>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</si>
  <si>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</si>
  <si>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</si>
  <si>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</si>
  <si>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</si>
  <si>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</si>
  <si>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</si>
  <si>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</si>
  <si>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</si>
  <si>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</si>
  <si>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</si>
  <si>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</si>
  <si>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</si>
  <si>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</si>
  <si>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</si>
  <si>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</si>
  <si>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</si>
  <si>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</si>
  <si>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</si>
  <si>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</si>
  <si>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</si>
  <si>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</si>
  <si>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</si>
  <si>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</si>
  <si>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</si>
  <si>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</si>
  <si>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</si>
  <si>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</si>
  <si>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</si>
  <si>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</si>
  <si>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</si>
  <si>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</si>
  <si>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</si>
  <si>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</si>
  <si>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</si>
  <si>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</si>
  <si>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</si>
  <si>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</si>
  <si>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</si>
  <si>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</si>
  <si>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</si>
  <si>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</si>
  <si>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</si>
  <si>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</si>
  <si>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</si>
  <si>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</si>
  <si>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</si>
  <si>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</si>
  <si>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</si>
  <si>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</si>
  <si>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</si>
  <si>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</si>
  <si>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</si>
  <si>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</si>
  <si>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</si>
  <si>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</si>
  <si>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</si>
  <si>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</si>
  <si>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</si>
  <si>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</si>
  <si>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</si>
  <si>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</si>
  <si>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</si>
  <si>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</si>
  <si>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</si>
  <si>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</si>
  <si>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</si>
  <si>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</si>
  <si>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</si>
  <si>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</si>
  <si>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</si>
  <si>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</si>
  <si>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</si>
  <si>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</si>
  <si>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</si>
  <si>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</si>
  <si>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</si>
  <si>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</si>
  <si>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</si>
  <si>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</si>
  <si>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</si>
  <si>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</si>
  <si>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</si>
  <si>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</si>
  <si>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</si>
  <si>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</si>
  <si>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</si>
  <si>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</si>
  <si>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</si>
  <si>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</si>
  <si>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</si>
  <si>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</si>
  <si>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</si>
  <si>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</si>
  <si>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</si>
  <si>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</si>
  <si>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</si>
  <si>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</si>
  <si>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</si>
  <si>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</si>
  <si>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</si>
  <si>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</si>
  <si>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</si>
  <si>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</si>
  <si>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</si>
  <si>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</si>
  <si>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</si>
  <si>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</si>
  <si>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</si>
  <si>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</si>
  <si>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</si>
  <si>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</si>
  <si>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</si>
  <si>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</si>
  <si>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</si>
  <si>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</si>
  <si>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</si>
  <si>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</si>
  <si>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</si>
  <si>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</si>
  <si>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</si>
  <si>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</si>
  <si>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</si>
  <si>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</si>
  <si>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</si>
  <si>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</si>
  <si>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</si>
  <si>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</si>
  <si>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</si>
  <si>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</si>
  <si>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</si>
  <si>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</si>
  <si>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</si>
  <si>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</si>
  <si>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</si>
  <si>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</si>
  <si>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</si>
  <si>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</si>
  <si>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</si>
  <si>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</si>
  <si>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</si>
  <si>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</si>
  <si>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</si>
  <si>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</si>
  <si>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</si>
  <si>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</si>
  <si>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</si>
  <si>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</si>
  <si>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</si>
  <si>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</si>
  <si>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</si>
  <si>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</si>
  <si>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</si>
  <si>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</si>
  <si>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</si>
  <si>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</si>
  <si>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</si>
  <si>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</si>
  <si>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</si>
  <si>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</si>
  <si>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</si>
  <si>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</si>
  <si>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</si>
  <si>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</si>
  <si>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</si>
  <si>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</si>
  <si>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</si>
  <si>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</si>
  <si>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</si>
  <si>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</si>
  <si>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</si>
  <si>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</si>
  <si>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</si>
  <si>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</si>
  <si>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</si>
  <si>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</si>
  <si>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</si>
  <si>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</si>
  <si>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</si>
  <si>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</si>
  <si>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</si>
  <si>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</si>
  <si>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</si>
  <si>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</si>
  <si>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</si>
  <si>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</si>
  <si>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</si>
  <si>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</si>
  <si>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</si>
  <si>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</si>
  <si>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</si>
  <si>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</si>
  <si>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</si>
  <si>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</si>
  <si>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</si>
  <si>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</si>
  <si>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</si>
  <si>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</si>
  <si>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</si>
  <si>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</si>
  <si>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</si>
  <si>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</si>
  <si>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</si>
  <si>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</si>
  <si>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</si>
  <si>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</si>
  <si>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</si>
  <si>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</si>
  <si>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</si>
  <si>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</si>
  <si>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</si>
  <si>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</si>
  <si>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</si>
  <si>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</si>
  <si>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</si>
  <si>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</si>
  <si>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</si>
  <si>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</si>
  <si>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</si>
  <si>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</si>
  <si>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</si>
  <si>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</si>
  <si>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</si>
  <si>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</si>
  <si>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</si>
  <si>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</si>
  <si>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</si>
  <si>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</si>
  <si>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</si>
  <si>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</si>
  <si>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</si>
  <si>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</si>
  <si>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</si>
  <si>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</si>
  <si>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</si>
  <si>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</si>
  <si>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</si>
  <si>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</si>
  <si>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</si>
  <si>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</si>
  <si>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</si>
  <si>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</si>
  <si>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</si>
  <si>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</si>
  <si>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</si>
  <si>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</si>
  <si>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</si>
  <si>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</si>
  <si>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</si>
  <si>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</si>
  <si>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</si>
  <si>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</si>
  <si>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</si>
  <si>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</si>
  <si>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</si>
  <si>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</si>
  <si>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</si>
  <si>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</si>
  <si>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</si>
  <si>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</si>
  <si>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</si>
  <si>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</si>
  <si>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</si>
  <si>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</si>
  <si>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</si>
  <si>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</si>
  <si>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</si>
  <si>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</si>
  <si>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</si>
  <si>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</si>
  <si>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</si>
  <si>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</si>
  <si>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</si>
  <si>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</si>
  <si>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</si>
  <si>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</si>
  <si>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</si>
  <si>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</si>
  <si>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</si>
  <si>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</si>
  <si>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</si>
  <si>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</si>
  <si>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</si>
  <si>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</si>
  <si>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</si>
  <si>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</si>
  <si>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</si>
  <si>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</si>
  <si>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</si>
  <si>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</si>
  <si>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</si>
  <si>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</si>
  <si>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</si>
  <si>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</si>
  <si>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</si>
  <si>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</si>
  <si>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</si>
  <si>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</si>
  <si>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</si>
  <si>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</si>
  <si>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</si>
  <si>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</si>
  <si>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</si>
  <si>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</si>
  <si>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</si>
  <si>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</si>
  <si>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</si>
  <si>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</si>
  <si>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</si>
  <si>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</si>
  <si>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</si>
  <si>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</si>
  <si>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</si>
  <si>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</si>
  <si>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</si>
  <si>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</si>
  <si>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</si>
  <si>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</si>
  <si>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</si>
  <si>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</si>
  <si>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</si>
  <si>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</si>
  <si>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</si>
  <si>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</si>
  <si>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</si>
  <si>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</si>
  <si>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</si>
  <si>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</si>
  <si>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</si>
  <si>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</si>
  <si>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</si>
  <si>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</si>
  <si>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</si>
  <si>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</si>
  <si>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</si>
  <si>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</si>
  <si>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</si>
  <si>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</si>
  <si>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</si>
  <si>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</si>
  <si>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</si>
  <si>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</si>
  <si>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</si>
  <si>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</si>
  <si>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</si>
  <si>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</si>
  <si>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</si>
  <si>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</si>
  <si>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</si>
  <si>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</si>
  <si>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</si>
  <si>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</si>
  <si>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</si>
  <si>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</si>
  <si>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</si>
  <si>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</si>
  <si>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</si>
  <si>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</si>
  <si>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</si>
  <si>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</si>
  <si>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</si>
  <si>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</si>
  <si>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</si>
  <si>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</si>
  <si>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</si>
  <si>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</si>
  <si>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</si>
  <si>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</si>
  <si>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</si>
  <si>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</si>
  <si>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</si>
  <si>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</si>
  <si>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</si>
  <si>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</si>
  <si>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</si>
  <si>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</si>
  <si>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</si>
  <si>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</si>
  <si>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</si>
  <si>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</si>
  <si>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</si>
  <si>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</si>
  <si>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</si>
  <si>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</si>
  <si>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</si>
  <si>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</si>
  <si>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</si>
  <si>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</si>
  <si>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</si>
  <si>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</si>
  <si>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</si>
  <si>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</si>
  <si>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</si>
  <si>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</si>
  <si>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</si>
  <si>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</si>
  <si>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</si>
  <si>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</si>
  <si>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</si>
  <si>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</si>
  <si>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</si>
  <si>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</si>
  <si>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</si>
  <si>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</si>
  <si>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</si>
  <si>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</si>
  <si>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</si>
  <si>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</si>
  <si>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</si>
  <si>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</si>
  <si>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</si>
  <si>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</si>
  <si>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</si>
  <si>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</si>
  <si>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</si>
  <si>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</si>
  <si>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</si>
  <si>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</si>
  <si>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</si>
  <si>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</si>
  <si>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</si>
  <si>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</si>
  <si>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</si>
  <si>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</si>
  <si>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</si>
  <si>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</si>
  <si>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</si>
  <si>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</si>
  <si>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</si>
  <si>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</si>
  <si>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</si>
  <si>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</si>
  <si>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</si>
  <si>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</si>
  <si>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</si>
  <si>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</si>
  <si>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</si>
  <si>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</si>
  <si>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</si>
  <si>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</si>
  <si>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</si>
  <si>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</si>
  <si>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</si>
  <si>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</si>
  <si>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</si>
  <si>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</si>
  <si>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</si>
  <si>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</si>
  <si>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</si>
  <si>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</si>
  <si>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</si>
  <si>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</si>
  <si>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</si>
  <si>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</si>
  <si>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</si>
  <si>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</si>
  <si>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</si>
  <si>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</si>
  <si>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</si>
  <si>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</si>
  <si>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</si>
  <si>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</si>
  <si>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</si>
  <si>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</si>
  <si>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</si>
  <si>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</si>
  <si>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</si>
  <si>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</si>
  <si>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</si>
  <si>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</si>
  <si>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</si>
  <si>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</si>
  <si>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</si>
  <si>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</si>
  <si>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</si>
  <si>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</si>
  <si>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</si>
  <si>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</si>
  <si>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</si>
  <si>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</si>
  <si>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</si>
  <si>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</si>
  <si>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</si>
  <si>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</si>
  <si>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</si>
  <si>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</si>
  <si>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</si>
  <si>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</si>
  <si>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</si>
  <si>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</si>
  <si>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</si>
  <si>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</si>
  <si>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</si>
  <si>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</si>
  <si>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</si>
  <si>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</si>
  <si>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</si>
  <si>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</si>
  <si>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</si>
  <si>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</si>
  <si>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</si>
  <si>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</si>
  <si>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</si>
  <si>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</si>
  <si>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</si>
  <si>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</si>
  <si>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</si>
  <si>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</si>
  <si>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</si>
  <si>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</si>
  <si>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</si>
  <si>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</si>
  <si>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</si>
  <si>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</si>
  <si>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</si>
  <si>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</si>
  <si>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</si>
  <si>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</si>
  <si>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</si>
  <si>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</si>
  <si>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</si>
  <si>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</si>
  <si>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</si>
  <si>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</si>
  <si>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</si>
  <si>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</si>
  <si>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</si>
  <si>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</si>
  <si>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</si>
  <si>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</si>
  <si>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</si>
  <si>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</si>
  <si>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</si>
  <si>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</si>
  <si>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</si>
  <si>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</si>
  <si>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</si>
  <si>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</si>
  <si>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</si>
  <si>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</si>
  <si>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</si>
  <si>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</si>
  <si>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</si>
  <si>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</si>
  <si>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</si>
  <si>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</si>
  <si>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</si>
  <si>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</si>
  <si>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</si>
  <si>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</si>
  <si>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</si>
  <si>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</si>
  <si>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</si>
  <si>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</si>
  <si>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</si>
  <si>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</si>
  <si>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</si>
  <si>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</si>
  <si>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</si>
  <si>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</si>
  <si>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</si>
  <si>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</si>
  <si>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</si>
  <si>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</si>
  <si>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</si>
  <si>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</si>
  <si>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</si>
  <si>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</si>
  <si>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</si>
  <si>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</si>
  <si>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</si>
  <si>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</si>
  <si>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</si>
  <si>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</si>
  <si>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</si>
  <si>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</si>
  <si>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</si>
  <si>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</si>
  <si>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</si>
  <si>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</si>
  <si>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</si>
  <si>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</si>
  <si>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</si>
  <si>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</si>
  <si>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</si>
  <si>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</si>
  <si>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</si>
  <si>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</si>
  <si>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</si>
  <si>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</si>
  <si>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</si>
  <si>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</si>
  <si>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</si>
  <si>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</si>
  <si>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</si>
  <si>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</si>
  <si>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</si>
  <si>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</si>
  <si>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</si>
  <si>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</si>
  <si>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</si>
  <si>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</si>
  <si>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</si>
  <si>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</si>
  <si>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</si>
  <si>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</si>
  <si>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</si>
  <si>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</si>
  <si>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</si>
  <si>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</si>
  <si>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</si>
  <si>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</si>
  <si>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</si>
  <si>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</si>
  <si>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</si>
  <si>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</si>
  <si>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</si>
  <si>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</si>
  <si>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</si>
  <si>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</si>
  <si>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</si>
  <si>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</si>
  <si>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</si>
  <si>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</si>
  <si>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</si>
  <si>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</si>
  <si>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</si>
  <si>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</si>
  <si>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</si>
  <si>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</si>
  <si>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</si>
  <si>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</si>
  <si>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</si>
  <si>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</si>
  <si>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</si>
  <si>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</si>
  <si>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</si>
  <si>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</si>
  <si>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</si>
  <si>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</si>
  <si>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</si>
  <si>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</si>
  <si>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</si>
  <si>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</si>
  <si>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</si>
  <si>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</si>
  <si>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</si>
  <si>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</si>
  <si>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</si>
  <si>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</si>
  <si>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</si>
  <si>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</si>
  <si>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</si>
  <si>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</si>
  <si>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</si>
  <si>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</si>
  <si>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</si>
  <si>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</si>
  <si>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</si>
  <si>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</si>
  <si>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</si>
  <si>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</si>
  <si>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</si>
  <si>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</si>
  <si>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</si>
  <si>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</si>
  <si>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</si>
  <si>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</si>
  <si>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</si>
  <si>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</si>
  <si>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</si>
  <si>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</si>
  <si>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</si>
  <si>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</si>
  <si>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</si>
  <si>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</si>
  <si>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</si>
  <si>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</si>
  <si>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</si>
  <si>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</si>
  <si>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</si>
  <si>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</si>
  <si>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</si>
  <si>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</si>
  <si>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</si>
  <si>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</si>
  <si>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</si>
  <si>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</si>
  <si>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</si>
  <si>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</si>
  <si>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</si>
  <si>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</si>
  <si>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</si>
  <si>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</si>
  <si>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</si>
  <si>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</si>
  <si>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</si>
  <si>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</si>
  <si>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</si>
  <si>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</si>
  <si>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</si>
  <si>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</si>
  <si>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</si>
  <si>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</si>
  <si>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</si>
  <si>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</si>
  <si>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</si>
  <si>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</si>
  <si>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</si>
  <si>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</si>
  <si>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</si>
  <si>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</si>
  <si>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</si>
  <si>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</si>
  <si>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</si>
  <si>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</si>
  <si>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</si>
  <si>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</si>
  <si>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</si>
  <si>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</si>
  <si>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</si>
  <si>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</si>
  <si>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</si>
  <si>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</si>
  <si>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</si>
  <si>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</si>
  <si>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</si>
  <si>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</si>
  <si>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</si>
  <si>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</si>
  <si>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</si>
  <si>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</si>
  <si>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</si>
  <si>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</si>
  <si>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</si>
  <si>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</si>
  <si>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</si>
  <si>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</si>
  <si>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</si>
  <si>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</si>
  <si>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</si>
  <si>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</si>
  <si>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</si>
  <si>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</si>
  <si>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</si>
  <si>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</si>
  <si>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</si>
  <si>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</si>
  <si>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</si>
  <si>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</si>
  <si>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</si>
  <si>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</si>
  <si>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</si>
  <si>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</si>
  <si>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</si>
  <si>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</si>
  <si>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</si>
  <si>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</si>
  <si>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</si>
  <si>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</si>
  <si>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</si>
  <si>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</si>
  <si>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</si>
  <si>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</si>
  <si>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</si>
  <si>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</si>
  <si>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</si>
  <si>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</si>
  <si>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</si>
  <si>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</si>
  <si>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</si>
  <si>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</si>
  <si>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</si>
  <si>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</si>
  <si>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</si>
  <si>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</si>
  <si>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</si>
  <si>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</si>
  <si>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</si>
  <si>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</si>
  <si>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</si>
  <si>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</si>
  <si>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</si>
  <si>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</si>
  <si>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</si>
  <si>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</si>
  <si>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</si>
  <si>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</si>
  <si>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</si>
  <si>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</si>
  <si>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</si>
  <si>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</si>
  <si>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</si>
  <si>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</si>
  <si>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</si>
  <si>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</si>
  <si>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</si>
  <si>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</si>
  <si>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</si>
  <si>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</si>
  <si>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</si>
  <si>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</si>
  <si>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</si>
  <si>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</si>
  <si>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</si>
  <si>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</si>
  <si>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</si>
  <si>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</si>
  <si>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</si>
  <si>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</si>
  <si>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</si>
  <si>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</si>
  <si>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</si>
  <si>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</si>
  <si>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</si>
  <si>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</si>
  <si>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</si>
  <si>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</si>
  <si>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</si>
  <si>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</si>
  <si>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</si>
  <si>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</si>
  <si>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</si>
  <si>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</si>
  <si>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</si>
  <si>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</si>
  <si>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</si>
  <si>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</si>
  <si>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</si>
  <si>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</si>
  <si>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</si>
  <si>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</si>
  <si>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</si>
  <si>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</si>
  <si>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</si>
  <si>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</si>
  <si>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</si>
  <si>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</si>
  <si>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</si>
  <si>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</si>
  <si>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</si>
  <si>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</si>
  <si>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</si>
  <si>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</si>
  <si>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</si>
  <si>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</si>
  <si>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</si>
  <si>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</si>
  <si>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</si>
  <si>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</si>
  <si>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</si>
  <si>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</si>
  <si>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</si>
  <si>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</si>
  <si>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</si>
  <si>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</si>
  <si>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</si>
  <si>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</si>
  <si>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</si>
  <si>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</si>
  <si>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</si>
  <si>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</si>
  <si>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</si>
  <si>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</si>
  <si>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</si>
  <si>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</si>
  <si>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</si>
  <si>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</si>
  <si>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</si>
  <si>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</si>
  <si>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</si>
  <si>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</si>
  <si>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</si>
  <si>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</si>
  <si>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</si>
  <si>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</si>
  <si>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</si>
  <si>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</si>
  <si>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</si>
  <si>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</si>
  <si>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</si>
  <si>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</si>
  <si>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</si>
  <si>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</si>
  <si>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</si>
  <si>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</si>
  <si>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</si>
  <si>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</si>
  <si>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</si>
  <si>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</si>
  <si>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</si>
  <si>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</si>
  <si>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</si>
  <si>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</si>
  <si>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</si>
  <si>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</si>
  <si>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</si>
  <si>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</si>
  <si>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</si>
  <si>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</si>
  <si>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</si>
  <si>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</si>
  <si>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</si>
  <si>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</si>
  <si>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</si>
  <si>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</si>
  <si>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</si>
  <si>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</si>
  <si>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</si>
  <si>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</si>
  <si>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</si>
  <si>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</si>
  <si>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</si>
  <si>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</si>
  <si>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</si>
  <si>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</si>
  <si>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</si>
  <si>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</si>
  <si>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</si>
  <si>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</si>
  <si>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</si>
  <si>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</si>
  <si>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</si>
  <si>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</si>
  <si>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</si>
  <si>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</si>
  <si>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</si>
  <si>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</si>
  <si>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</si>
  <si>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</si>
  <si>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</si>
  <si>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</si>
  <si>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</si>
  <si>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</si>
  <si>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</si>
  <si>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</si>
  <si>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</si>
  <si>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</si>
  <si>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</si>
  <si>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</si>
  <si>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</si>
  <si>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</si>
  <si>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</si>
  <si>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</si>
  <si>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</si>
  <si>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</si>
  <si>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</si>
  <si>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</si>
  <si>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</si>
  <si>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</si>
  <si>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</si>
  <si>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</si>
  <si>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</si>
  <si>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</si>
  <si>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</si>
  <si>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</si>
  <si>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</si>
  <si>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</si>
  <si>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</si>
  <si>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</si>
  <si>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</si>
  <si>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</si>
  <si>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</si>
  <si>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</si>
  <si>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</si>
  <si>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</si>
  <si>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</si>
  <si>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</si>
  <si>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</si>
  <si>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</si>
  <si>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</si>
  <si>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</si>
  <si>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</si>
  <si>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</si>
  <si>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</si>
  <si>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</si>
  <si>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</si>
  <si>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</si>
  <si>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</si>
  <si>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</si>
  <si>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</si>
  <si>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</si>
  <si>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</si>
  <si>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</si>
  <si>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</si>
  <si>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</si>
  <si>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</si>
  <si>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</si>
  <si>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</si>
  <si>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</si>
  <si>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</si>
  <si>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</si>
  <si>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</si>
  <si>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</si>
  <si>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</si>
  <si>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</si>
  <si>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</si>
  <si>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</si>
  <si>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</si>
  <si>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</si>
  <si>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</si>
  <si>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</si>
  <si>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</si>
  <si>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</si>
  <si>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</si>
  <si>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</si>
  <si>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</si>
  <si>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</si>
  <si>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</si>
  <si>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</si>
  <si>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</si>
  <si>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</si>
  <si>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</si>
  <si>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</si>
  <si>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</si>
  <si>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</si>
  <si>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</si>
  <si>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</si>
  <si>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</si>
  <si>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</si>
  <si>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</si>
  <si>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</si>
  <si>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</si>
  <si>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</si>
  <si>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</si>
  <si>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</si>
  <si>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</si>
  <si>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</si>
  <si>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</si>
  <si>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</si>
  <si>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</si>
  <si>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</si>
  <si>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</si>
  <si>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</si>
  <si>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</si>
  <si>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</si>
  <si>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</si>
  <si>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</si>
  <si>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</si>
  <si>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</si>
  <si>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</si>
  <si>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</si>
  <si>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</si>
  <si>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</si>
  <si>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</si>
  <si>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</si>
  <si>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</si>
  <si>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</si>
  <si>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</si>
  <si>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</si>
  <si>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</si>
  <si>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</si>
  <si>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</si>
  <si>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</si>
  <si>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</si>
  <si>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</si>
  <si>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</si>
  <si>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</si>
  <si>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</si>
  <si>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</si>
  <si>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</si>
  <si>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</si>
  <si>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</si>
  <si>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</si>
  <si>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</si>
  <si>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</si>
  <si>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</si>
  <si>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</si>
  <si>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</si>
  <si>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</si>
  <si>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</si>
  <si>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</si>
  <si>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</si>
  <si>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</si>
  <si>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</si>
  <si>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</si>
  <si>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</si>
  <si>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</si>
  <si>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</si>
  <si>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</si>
  <si>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</si>
  <si>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</si>
  <si>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</si>
  <si>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</si>
  <si>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</si>
  <si>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</si>
  <si>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</si>
  <si>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</si>
  <si>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</si>
  <si>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</si>
  <si>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</si>
  <si>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</si>
  <si>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</si>
  <si>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</si>
  <si>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</si>
  <si>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</si>
  <si>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</si>
  <si>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</si>
  <si>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</si>
  <si>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</si>
  <si>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</si>
  <si>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</si>
  <si>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</si>
  <si>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</si>
  <si>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</si>
  <si>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</si>
  <si>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</si>
  <si>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</si>
  <si>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</si>
  <si>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</si>
  <si>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</si>
  <si>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</si>
  <si>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</si>
  <si>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</si>
  <si>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</si>
  <si>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</si>
  <si>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</si>
  <si>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</si>
  <si>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</si>
  <si>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</si>
  <si>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</si>
  <si>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</si>
  <si>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</si>
  <si>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</si>
  <si>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</si>
  <si>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</si>
  <si>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</si>
  <si>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</si>
  <si>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</si>
  <si>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</si>
  <si>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</si>
  <si>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</si>
  <si>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</si>
  <si>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</si>
  <si>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</si>
  <si>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</si>
  <si>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</si>
  <si>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</si>
  <si>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</si>
  <si>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</si>
  <si>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</si>
  <si>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</si>
  <si>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</si>
  <si>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</si>
  <si>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</si>
  <si>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</si>
  <si>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</si>
  <si>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</si>
  <si>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</si>
  <si>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</si>
  <si>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</si>
  <si>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</si>
  <si>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</si>
  <si>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</si>
  <si>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</si>
  <si>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</si>
  <si>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</si>
  <si>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</si>
  <si>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</si>
  <si>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</si>
  <si>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</si>
  <si>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</si>
  <si>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</si>
  <si>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</si>
  <si>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</si>
  <si>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</si>
  <si>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</si>
  <si>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</si>
  <si>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</si>
  <si>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</si>
  <si>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</si>
  <si>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</si>
  <si>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</si>
  <si>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</si>
  <si>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</si>
  <si>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</si>
  <si>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</si>
  <si>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</si>
  <si>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</si>
  <si>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</si>
  <si>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</si>
  <si>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</si>
  <si>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</si>
  <si>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</si>
  <si>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</si>
  <si>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</si>
  <si>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</si>
  <si>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</si>
  <si>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</si>
  <si>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</si>
  <si>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</si>
  <si>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</si>
  <si>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</si>
  <si>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</si>
  <si>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</si>
  <si>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</si>
  <si>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</si>
  <si>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</si>
  <si>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</si>
  <si>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</si>
  <si>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</si>
  <si>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</si>
  <si>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</si>
  <si>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</si>
  <si>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</si>
  <si>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</si>
  <si>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</si>
  <si>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</si>
  <si>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</si>
  <si>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</si>
  <si>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</si>
  <si>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</si>
  <si>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</si>
  <si>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</si>
  <si>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</si>
  <si>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</si>
  <si>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</si>
  <si>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</si>
  <si>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</si>
  <si>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</si>
  <si>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</si>
  <si>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</si>
  <si>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</si>
  <si>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</si>
  <si>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</si>
  <si>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</si>
  <si>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</si>
  <si>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</si>
  <si>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</si>
  <si>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</si>
  <si>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</si>
  <si>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</si>
  <si>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</si>
  <si>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</si>
  <si>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</si>
  <si>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</si>
  <si>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</si>
  <si>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</si>
  <si>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</si>
  <si>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</si>
  <si>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</si>
  <si>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</si>
  <si>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</si>
  <si>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</si>
  <si>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</si>
  <si>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</si>
  <si>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</si>
  <si>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</si>
  <si>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</si>
  <si>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</si>
  <si>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</si>
  <si>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</si>
  <si>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</si>
  <si>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</si>
  <si>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</si>
  <si>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</si>
  <si>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</si>
  <si>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</si>
  <si>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</si>
  <si>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</si>
  <si>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</si>
  <si>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</si>
  <si>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</si>
  <si>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</si>
  <si>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</si>
  <si>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</si>
  <si>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</si>
  <si>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</si>
  <si>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</si>
  <si>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</si>
  <si>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</si>
  <si>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</si>
  <si>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</si>
  <si>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</si>
  <si>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</si>
  <si>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</si>
  <si>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</si>
  <si>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</si>
  <si>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</si>
  <si>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</si>
  <si>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</si>
  <si>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</si>
  <si>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</si>
  <si>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</si>
  <si>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</si>
  <si>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</si>
  <si>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</si>
  <si>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</si>
  <si>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</si>
  <si>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</si>
  <si>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</si>
  <si>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</si>
  <si>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</si>
  <si>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</si>
  <si>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</si>
  <si>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</si>
  <si>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</si>
  <si>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</si>
  <si>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</si>
  <si>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</si>
  <si>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</si>
  <si>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</si>
  <si>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</si>
  <si>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</si>
  <si>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</si>
  <si>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</si>
  <si>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</si>
  <si>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</si>
  <si>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</si>
  <si>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</si>
  <si>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</si>
  <si>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</si>
  <si>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</si>
  <si>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</si>
  <si>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</si>
  <si>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</si>
  <si>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</si>
  <si>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</si>
  <si>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</si>
  <si>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</si>
  <si>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</si>
  <si>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</si>
  <si>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</si>
  <si>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</si>
  <si>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</si>
  <si>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</si>
  <si>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</si>
  <si>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</si>
  <si>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</si>
  <si>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</si>
  <si>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</si>
  <si>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</si>
  <si>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</si>
  <si>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</si>
  <si>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</si>
  <si>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</si>
  <si>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</si>
  <si>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</si>
  <si>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</si>
  <si>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</si>
  <si>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</si>
  <si>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</si>
  <si>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</si>
  <si>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</si>
  <si>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</si>
  <si>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</si>
  <si>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</si>
  <si>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</si>
  <si>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</si>
  <si>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</si>
  <si>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</si>
  <si>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</si>
  <si>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</si>
  <si>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</si>
  <si>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</si>
  <si>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</si>
  <si>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</si>
  <si>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</si>
  <si>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</si>
  <si>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</si>
  <si>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</si>
  <si>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</si>
  <si>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</si>
  <si>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</si>
  <si>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</si>
  <si>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</si>
  <si>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</si>
  <si>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</si>
  <si>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</si>
  <si>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</si>
  <si>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</si>
  <si>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</si>
  <si>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</si>
  <si>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</si>
  <si>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</si>
  <si>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</si>
  <si>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</si>
  <si>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</si>
  <si>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</si>
  <si>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</si>
  <si>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</si>
  <si>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</si>
  <si>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</si>
  <si>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</si>
  <si>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</si>
  <si>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</si>
  <si>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</si>
  <si>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</si>
  <si>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</si>
  <si>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</si>
  <si>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</si>
  <si>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</si>
  <si>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</si>
  <si>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</si>
  <si>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</si>
  <si>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</si>
  <si>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</si>
  <si>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</si>
  <si>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</si>
  <si>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</si>
  <si>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</si>
  <si>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</si>
  <si>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</si>
  <si>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</si>
  <si>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</si>
  <si>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</si>
  <si>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</si>
  <si>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</si>
  <si>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</si>
  <si>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</si>
  <si>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</si>
  <si>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</si>
  <si>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</si>
  <si>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</si>
  <si>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</si>
  <si>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</si>
  <si>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</si>
  <si>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</si>
  <si>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</si>
  <si>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</si>
  <si>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</si>
  <si>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</si>
  <si>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</si>
  <si>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</si>
  <si>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</si>
  <si>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</si>
  <si>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</si>
  <si>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</si>
  <si>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</si>
  <si>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</si>
  <si>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</si>
  <si>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</si>
  <si>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</si>
  <si>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</si>
  <si>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</si>
  <si>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</si>
  <si>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</si>
  <si>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</si>
  <si>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</si>
  <si>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</si>
  <si>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</si>
  <si>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</si>
  <si>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</si>
  <si>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</si>
  <si>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</si>
  <si>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</si>
  <si>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</si>
  <si>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</si>
  <si>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</si>
  <si>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</si>
  <si>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</si>
  <si>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</si>
  <si>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</si>
  <si>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</si>
  <si>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</si>
  <si>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</si>
  <si>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</si>
  <si>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</si>
  <si>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</si>
  <si>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</si>
  <si>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</si>
  <si>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</si>
  <si>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</si>
  <si>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</si>
  <si>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</si>
  <si>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</si>
  <si>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</si>
  <si>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</si>
  <si>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</si>
  <si>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</si>
  <si>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</si>
  <si>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</si>
  <si>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</si>
  <si>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</si>
  <si>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</si>
  <si>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</si>
  <si>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</si>
  <si>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</si>
  <si>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</si>
  <si>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</si>
  <si>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</si>
  <si>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</si>
  <si>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</si>
  <si>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</si>
  <si>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</si>
  <si>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</si>
  <si>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</si>
  <si>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</si>
  <si>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</si>
  <si>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</si>
  <si>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</si>
  <si>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</si>
  <si>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</si>
  <si>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</si>
  <si>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</si>
  <si>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</si>
  <si>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</si>
  <si>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</si>
  <si>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</si>
  <si>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</si>
  <si>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</si>
  <si>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</si>
  <si>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</si>
  <si>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</si>
  <si>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</si>
  <si>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</si>
  <si>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</si>
  <si>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</si>
  <si>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</si>
  <si>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</si>
  <si>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</si>
  <si>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</si>
  <si>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</si>
  <si>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</si>
  <si>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</si>
  <si>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</si>
  <si>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</si>
  <si>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</si>
  <si>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</si>
  <si>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</si>
  <si>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</si>
  <si>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</si>
  <si>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</si>
  <si>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</si>
  <si>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</si>
  <si>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</si>
  <si>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</si>
  <si>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</si>
  <si>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</si>
  <si>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</si>
  <si>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</si>
  <si>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</si>
  <si>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</si>
  <si>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</si>
  <si>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</si>
  <si>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</si>
  <si>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</si>
  <si>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</si>
  <si>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</si>
  <si>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</si>
  <si>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</si>
  <si>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</si>
  <si>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</si>
  <si>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</si>
  <si>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</si>
  <si>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</si>
  <si>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</si>
  <si>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</si>
  <si>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</si>
  <si>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</si>
  <si>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</si>
  <si>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</si>
  <si>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</si>
  <si>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</si>
  <si>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</si>
  <si>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</si>
  <si>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</si>
  <si>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</si>
  <si>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</si>
  <si>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</si>
  <si>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</si>
  <si>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</si>
  <si>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</si>
  <si>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</si>
  <si>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</si>
  <si>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</si>
  <si>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</si>
  <si>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</si>
  <si>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</si>
  <si>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</si>
  <si>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</si>
  <si>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</si>
  <si>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</si>
  <si>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</si>
  <si>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</si>
  <si>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</si>
  <si>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</si>
  <si>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</si>
  <si>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</si>
  <si>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</si>
  <si>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</si>
  <si>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</si>
  <si>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</si>
  <si>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</si>
  <si>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</si>
  <si>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</si>
  <si>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</si>
  <si>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</si>
  <si>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</si>
  <si>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</si>
  <si>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</si>
  <si>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</si>
  <si>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</si>
  <si>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</si>
  <si>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</si>
  <si>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</si>
  <si>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</si>
  <si>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</si>
  <si>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</si>
  <si>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</si>
  <si>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</si>
  <si>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</si>
  <si>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</si>
  <si>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</si>
  <si>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</si>
  <si>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</si>
  <si>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</si>
  <si>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</si>
  <si>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</si>
  <si>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</si>
  <si>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</si>
  <si>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</si>
  <si>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</si>
  <si>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</si>
  <si>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</si>
  <si>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</si>
  <si>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</si>
  <si>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</si>
  <si>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</si>
  <si>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</si>
  <si>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</si>
  <si>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</si>
  <si>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</si>
  <si>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</si>
  <si>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</si>
  <si>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</si>
  <si>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</si>
  <si>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</si>
  <si>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</si>
  <si>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</si>
  <si>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</si>
  <si>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</si>
  <si>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</si>
  <si>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</si>
  <si>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</si>
  <si>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</si>
  <si>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</si>
  <si>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</si>
  <si>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</si>
  <si>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</si>
  <si>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</si>
  <si>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</si>
  <si>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</si>
  <si>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</si>
  <si>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</si>
  <si>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</si>
  <si>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</si>
  <si>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</si>
  <si>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</si>
  <si>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</si>
  <si>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</si>
  <si>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</si>
  <si>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</si>
  <si>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</si>
  <si>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</si>
  <si>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</si>
  <si>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</si>
  <si>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</si>
  <si>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</si>
  <si>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</si>
  <si>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</si>
  <si>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</si>
  <si>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</si>
  <si>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</si>
  <si>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</si>
  <si>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</si>
  <si>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</si>
  <si>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</si>
  <si>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</si>
  <si>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</si>
  <si>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</si>
  <si>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</si>
  <si>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</si>
  <si>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</si>
  <si>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</si>
  <si>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</si>
  <si>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</si>
  <si>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</si>
  <si>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</si>
  <si>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</si>
  <si>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</si>
  <si>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</si>
  <si>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</si>
  <si>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</si>
  <si>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</si>
  <si>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</si>
  <si>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</si>
  <si>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</si>
  <si>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</si>
  <si>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</si>
  <si>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</si>
  <si>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</si>
  <si>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</si>
  <si>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</si>
  <si>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</si>
  <si>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</si>
  <si>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</si>
  <si>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</si>
  <si>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</si>
  <si>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</si>
  <si>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</si>
  <si>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</si>
  <si>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</si>
  <si>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</si>
  <si>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</si>
  <si>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</si>
  <si>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</si>
  <si>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</si>
  <si>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</si>
  <si>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</si>
  <si>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</si>
  <si>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</si>
  <si>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</si>
  <si>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</si>
  <si>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</si>
  <si>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</si>
  <si>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</si>
  <si>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</si>
  <si>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</si>
  <si>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</si>
  <si>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</si>
  <si>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</si>
  <si>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</si>
  <si>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</si>
  <si>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</si>
  <si>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</si>
  <si>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</si>
  <si>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</si>
  <si>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</si>
  <si>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</si>
  <si>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</si>
  <si>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</si>
  <si>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</si>
  <si>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</si>
  <si>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</si>
  <si>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</si>
  <si>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</si>
  <si>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</si>
  <si>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</si>
  <si>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</si>
  <si>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</si>
  <si>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</si>
  <si>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</si>
  <si>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</si>
  <si>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</si>
  <si>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</si>
  <si>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</si>
  <si>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</si>
  <si>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</si>
  <si>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</si>
  <si>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</si>
  <si>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</si>
  <si>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</si>
  <si>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</si>
  <si>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</si>
  <si>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</si>
  <si>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</si>
  <si>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</si>
  <si>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</si>
  <si>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</si>
  <si>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</si>
  <si>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</si>
  <si>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</si>
  <si>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</si>
  <si>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</si>
  <si>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</si>
  <si>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</si>
  <si>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</si>
  <si>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</si>
  <si>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</si>
  <si>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</si>
  <si>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</si>
  <si>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</si>
  <si>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</si>
  <si>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</si>
  <si>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</si>
  <si>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</si>
  <si>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</si>
  <si>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</si>
  <si>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</si>
  <si>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</si>
  <si>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</si>
  <si>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</si>
  <si>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</si>
  <si>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</si>
  <si>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</si>
  <si>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</si>
  <si>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</si>
  <si>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</si>
  <si>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</si>
  <si>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</si>
  <si>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</si>
  <si>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</si>
  <si>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</si>
  <si>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</si>
  <si>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</si>
  <si>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</si>
  <si>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</si>
  <si>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</si>
  <si>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</si>
  <si>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</si>
  <si>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</si>
  <si>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</si>
  <si>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</si>
  <si>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</si>
  <si>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</si>
  <si>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</si>
  <si>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</si>
  <si>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</si>
  <si>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</si>
  <si>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</si>
  <si>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</si>
  <si>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</si>
  <si>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</si>
  <si>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</si>
  <si>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</si>
  <si>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</si>
  <si>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</si>
  <si>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</si>
  <si>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</si>
  <si>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</si>
  <si>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</si>
  <si>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</si>
  <si>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</si>
  <si>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</si>
  <si>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</si>
  <si>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</si>
  <si>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</si>
  <si>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</si>
  <si>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</si>
  <si>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</si>
  <si>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</si>
  <si>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</si>
  <si>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</si>
  <si>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</si>
  <si>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</si>
  <si>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</si>
  <si>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</si>
  <si>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</si>
  <si>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</si>
  <si>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</si>
  <si>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</si>
  <si>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</si>
  <si>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</si>
  <si>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</si>
  <si>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</si>
  <si>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</si>
  <si>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</si>
  <si>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</si>
  <si>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</si>
  <si>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</si>
  <si>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</si>
  <si>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</si>
  <si>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</si>
  <si>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</si>
  <si>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</si>
  <si>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</si>
  <si>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</si>
  <si>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</si>
  <si>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</si>
  <si>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</si>
  <si>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</si>
  <si>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</si>
  <si>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</si>
  <si>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</si>
  <si>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</si>
  <si>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</si>
  <si>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</si>
  <si>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</si>
  <si>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</si>
  <si>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</si>
  <si>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</si>
  <si>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</si>
  <si>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</si>
  <si>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</si>
  <si>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</si>
  <si>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</si>
  <si>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</si>
  <si>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</si>
  <si>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</si>
  <si>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</si>
  <si>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</si>
  <si>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</si>
  <si>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</si>
  <si>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</si>
  <si>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</si>
  <si>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</si>
  <si>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</si>
  <si>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</si>
  <si>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</si>
  <si>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</si>
  <si>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</si>
  <si>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</si>
  <si>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</si>
  <si>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</si>
  <si>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</si>
  <si>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</si>
  <si>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</si>
  <si>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</si>
  <si>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</si>
  <si>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</si>
  <si>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</si>
  <si>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</si>
  <si>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</si>
  <si>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</si>
  <si>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</si>
  <si>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</si>
  <si>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</si>
  <si>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</si>
  <si>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</si>
  <si>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</si>
  <si>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</si>
  <si>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</si>
  <si>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</si>
  <si>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</si>
  <si>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</si>
  <si>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</si>
  <si>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</si>
  <si>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</si>
  <si>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</si>
  <si>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</si>
  <si>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</si>
  <si>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</si>
  <si>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</si>
  <si>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</si>
  <si>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</si>
  <si>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</si>
  <si>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</si>
  <si>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</si>
  <si>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</si>
  <si>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</si>
  <si>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</si>
  <si>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</si>
  <si>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</si>
  <si>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</si>
  <si>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</si>
  <si>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</si>
  <si>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</si>
  <si>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</si>
  <si>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</si>
  <si>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</si>
  <si>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</si>
  <si>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</si>
  <si>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</si>
  <si>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</si>
  <si>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</si>
  <si>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</si>
  <si>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</si>
  <si>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</si>
  <si>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</si>
  <si>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</si>
  <si>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</si>
  <si>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</si>
  <si>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</si>
  <si>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</si>
  <si>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</si>
  <si>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</si>
  <si>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</si>
  <si>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</si>
  <si>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</si>
  <si>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</si>
  <si>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</si>
  <si>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</si>
  <si>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</si>
  <si>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</si>
  <si>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</si>
  <si>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</si>
  <si>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</si>
  <si>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</si>
  <si>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</si>
  <si>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</si>
  <si>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</si>
  <si>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</si>
  <si>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</si>
  <si>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</si>
  <si>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</si>
  <si>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</si>
  <si>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</si>
  <si>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</si>
  <si>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</si>
  <si>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</si>
  <si>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</si>
  <si>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</si>
  <si>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</si>
  <si>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</si>
  <si>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</si>
  <si>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</si>
  <si>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</si>
  <si>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</si>
  <si>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</si>
  <si>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</si>
  <si>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</si>
  <si>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</si>
  <si>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</si>
  <si>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</si>
  <si>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</si>
  <si>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</si>
  <si>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</si>
  <si>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</si>
  <si>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</si>
  <si>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</si>
  <si>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</si>
  <si>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</si>
  <si>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</si>
  <si>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</si>
  <si>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</si>
  <si>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</si>
  <si>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</si>
  <si>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</si>
  <si>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</si>
  <si>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</si>
  <si>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</si>
  <si>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</si>
  <si>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</si>
  <si>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</si>
  <si>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</si>
  <si>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</si>
  <si>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</si>
  <si>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</si>
  <si>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</si>
  <si>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</si>
  <si>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</si>
  <si>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</si>
  <si>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</si>
  <si>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</si>
  <si>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</si>
  <si>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</si>
  <si>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</si>
  <si>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</si>
  <si>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</si>
  <si>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</si>
  <si>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</si>
  <si>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</si>
  <si>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</si>
  <si>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</si>
  <si>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</si>
  <si>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</si>
  <si>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</si>
  <si>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</si>
  <si>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</si>
  <si>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</si>
  <si>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</si>
  <si>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</si>
  <si>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</si>
  <si>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</si>
  <si>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</si>
  <si>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</si>
  <si>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</si>
  <si>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</si>
  <si>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</si>
  <si>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</si>
  <si>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</si>
  <si>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</si>
  <si>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</si>
  <si>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</si>
  <si>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</si>
  <si>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</si>
  <si>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</si>
  <si>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</si>
  <si>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</si>
  <si>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</si>
  <si>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</si>
  <si>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</si>
  <si>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</si>
  <si>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</si>
  <si>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</si>
  <si>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</si>
  <si>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</si>
  <si>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</si>
  <si>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</si>
  <si>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</si>
  <si>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</si>
  <si>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</si>
  <si>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</si>
  <si>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</si>
  <si>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</si>
  <si>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</si>
  <si>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</si>
  <si>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</si>
  <si>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</si>
  <si>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</si>
  <si>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</si>
  <si>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</si>
  <si>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</si>
  <si>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</si>
  <si>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</si>
  <si>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</si>
  <si>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</si>
  <si>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</si>
  <si>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</si>
  <si>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</si>
  <si>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</si>
  <si>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</si>
  <si>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</si>
  <si>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</si>
  <si>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</si>
  <si>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</si>
  <si>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</si>
  <si>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</si>
  <si>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</si>
  <si>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</si>
  <si>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</si>
  <si>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</si>
  <si>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</si>
  <si>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</si>
  <si>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</si>
  <si>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</si>
  <si>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</si>
  <si>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</si>
  <si>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</si>
  <si>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</si>
  <si>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</si>
  <si>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</si>
  <si>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</si>
  <si>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</si>
  <si>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</si>
  <si>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</si>
  <si>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</si>
  <si>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</si>
  <si>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</si>
  <si>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</si>
  <si>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</si>
  <si>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</si>
  <si>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</si>
  <si>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</si>
  <si>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</si>
  <si>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</si>
  <si>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</si>
  <si>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</si>
  <si>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</si>
  <si>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</si>
  <si>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</si>
  <si>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</si>
  <si>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</si>
  <si>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</si>
  <si>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</si>
  <si>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</si>
  <si>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</si>
  <si>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</si>
  <si>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</si>
  <si>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</si>
  <si>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</si>
  <si>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</si>
  <si>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</si>
  <si>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</si>
  <si>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</si>
  <si>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</si>
  <si>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</si>
  <si>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</si>
  <si>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</si>
  <si>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</si>
  <si>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</si>
  <si>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</si>
  <si>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</si>
  <si>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</si>
  <si>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</si>
  <si>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</si>
  <si>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</si>
  <si>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</si>
  <si>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</si>
  <si>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</si>
  <si>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</si>
  <si>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</si>
  <si>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</si>
  <si>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</si>
  <si>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</si>
  <si>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</si>
  <si>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</si>
  <si>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</si>
  <si>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</si>
  <si>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</si>
  <si>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</si>
  <si>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</si>
  <si>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</si>
  <si>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</si>
  <si>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</si>
  <si>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</si>
  <si>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</si>
  <si>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</si>
  <si>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</si>
  <si>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</si>
  <si>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</si>
  <si>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</si>
  <si>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</si>
  <si>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</si>
  <si>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</si>
  <si>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</si>
  <si>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</si>
  <si>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</si>
  <si>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</si>
  <si>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</si>
  <si>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</si>
  <si>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</si>
  <si>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</si>
  <si>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</si>
  <si>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</si>
  <si>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</si>
  <si>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</si>
  <si>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</si>
  <si>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</si>
  <si>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</si>
  <si>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</si>
  <si>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</si>
  <si>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</si>
  <si>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</si>
  <si>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</si>
  <si>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</si>
  <si>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</si>
  <si>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</si>
  <si>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</si>
  <si>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</si>
  <si>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</si>
  <si>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</si>
  <si>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</si>
  <si>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</si>
  <si>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</si>
  <si>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</si>
  <si>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</si>
  <si>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</si>
  <si>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</si>
  <si>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</si>
  <si>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</si>
  <si>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</si>
  <si>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</si>
  <si>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</si>
  <si>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</si>
  <si>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</si>
  <si>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</si>
  <si>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</si>
  <si>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</si>
  <si>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</si>
  <si>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</si>
  <si>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</si>
  <si>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</si>
  <si>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</si>
  <si>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</si>
  <si>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</si>
  <si>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</si>
  <si>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</si>
  <si>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</si>
  <si>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</si>
  <si>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</si>
  <si>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</si>
  <si>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</si>
  <si>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</si>
  <si>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</si>
  <si>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</si>
  <si>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</si>
  <si>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</si>
  <si>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</si>
  <si>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</si>
  <si>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</si>
  <si>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</si>
  <si>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</si>
  <si>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</si>
  <si>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</si>
  <si>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</si>
  <si>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</si>
  <si>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</si>
  <si>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</si>
  <si>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</si>
  <si>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</si>
  <si>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</si>
  <si>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</si>
  <si>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</si>
  <si>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</si>
  <si>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</si>
  <si>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</si>
  <si>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</si>
  <si>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</si>
  <si>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</si>
  <si>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</si>
  <si>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</si>
  <si>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</si>
  <si>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</si>
  <si>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</si>
  <si>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</si>
  <si>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</si>
  <si>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</si>
  <si>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</si>
  <si>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</si>
  <si>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</si>
  <si>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</si>
  <si>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</si>
  <si>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</si>
  <si>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</si>
  <si>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</si>
  <si>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</si>
  <si>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</si>
  <si>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</si>
  <si>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</si>
  <si>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</si>
  <si>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</si>
  <si>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</si>
  <si>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</si>
  <si>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</si>
  <si>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</si>
  <si>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</si>
  <si>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</si>
  <si>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</si>
  <si>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</si>
  <si>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</si>
  <si>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</si>
  <si>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</si>
  <si>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</si>
  <si>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</si>
  <si>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</si>
  <si>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</si>
  <si>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</si>
  <si>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</si>
  <si>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</si>
  <si>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</si>
  <si>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</si>
  <si>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</si>
  <si>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</si>
  <si>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</si>
  <si>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</si>
  <si>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</si>
  <si>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</si>
  <si>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</si>
  <si>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</si>
  <si>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</si>
  <si>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</si>
  <si>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</si>
  <si>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</si>
  <si>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</si>
  <si>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</si>
  <si>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</si>
  <si>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</si>
  <si>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</si>
  <si>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</si>
  <si>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</si>
  <si>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</si>
  <si>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</si>
  <si>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</si>
  <si>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</si>
  <si>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</si>
  <si>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</si>
  <si>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</si>
  <si>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</si>
  <si>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</si>
  <si>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</si>
  <si>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</si>
  <si>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</si>
  <si>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</si>
  <si>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</si>
  <si>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</si>
  <si>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</si>
  <si>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</si>
  <si>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</si>
  <si>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</si>
  <si>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</si>
  <si>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</si>
  <si>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</si>
  <si>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</si>
  <si>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</si>
  <si>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</si>
  <si>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</si>
  <si>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</si>
  <si>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</si>
  <si>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</si>
  <si>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</si>
  <si>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</si>
  <si>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</si>
  <si>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</si>
  <si>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</si>
  <si>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</si>
  <si>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</si>
  <si>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</si>
  <si>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</si>
  <si>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</si>
  <si>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</si>
  <si>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</si>
  <si>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</si>
  <si>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</si>
  <si>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</si>
  <si>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</si>
  <si>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</si>
  <si>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</si>
  <si>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</si>
  <si>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</si>
  <si>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</si>
  <si>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</si>
  <si>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</si>
  <si>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</si>
  <si>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</si>
  <si>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</si>
  <si>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</si>
  <si>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</si>
  <si>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</si>
  <si>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</si>
  <si>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</si>
  <si>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</si>
  <si>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</si>
  <si>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</si>
  <si>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</si>
  <si>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</si>
  <si>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</si>
  <si>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</si>
  <si>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</si>
  <si>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</si>
  <si>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</si>
  <si>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</si>
  <si>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</si>
  <si>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</si>
  <si>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</si>
  <si>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</si>
  <si>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</si>
  <si>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</si>
  <si>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</si>
  <si>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</si>
  <si>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</si>
  <si>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</si>
  <si>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</si>
  <si>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</si>
  <si>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</si>
  <si>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</si>
  <si>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</si>
  <si>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</si>
  <si>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</si>
  <si>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</si>
  <si>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</si>
  <si>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</si>
  <si>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</si>
  <si>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</si>
  <si>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</si>
  <si>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</si>
  <si>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</si>
  <si>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</si>
  <si>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</si>
  <si>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</si>
  <si>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</si>
  <si>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</si>
  <si>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</si>
  <si>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</si>
  <si>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</si>
  <si>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</si>
  <si>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</si>
  <si>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</si>
  <si>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</si>
  <si>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</si>
  <si>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</si>
  <si>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</si>
  <si>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</si>
  <si>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</si>
  <si>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</si>
  <si>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</si>
  <si>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</si>
  <si>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</si>
  <si>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</si>
  <si>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</si>
  <si>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</si>
  <si>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</si>
  <si>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</si>
  <si>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</si>
  <si>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</si>
  <si>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</si>
  <si>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</si>
  <si>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</si>
  <si>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</si>
  <si>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</si>
  <si>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</si>
  <si>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</si>
  <si>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</si>
  <si>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</si>
  <si>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</si>
  <si>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</si>
  <si>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</si>
  <si>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</si>
  <si>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</si>
  <si>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</si>
  <si>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</si>
  <si>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</si>
  <si>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</si>
  <si>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</si>
  <si>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</si>
  <si>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</si>
  <si>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</si>
  <si>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</si>
  <si>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</si>
  <si>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</si>
  <si>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</si>
  <si>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</si>
  <si>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</si>
  <si>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</si>
  <si>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</si>
  <si>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</si>
  <si>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</si>
  <si>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</si>
  <si>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</si>
  <si>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</si>
  <si>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</si>
  <si>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</si>
  <si>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</si>
  <si>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</si>
  <si>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</si>
  <si>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</si>
  <si>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</si>
  <si>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</si>
  <si>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</si>
  <si>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</si>
  <si>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</si>
  <si>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</si>
  <si>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</si>
  <si>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</si>
  <si>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</si>
  <si>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</si>
  <si>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</si>
  <si>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</si>
  <si>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</si>
  <si>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</si>
  <si>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</si>
  <si>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</si>
  <si>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</si>
  <si>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</si>
  <si>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</si>
  <si>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</si>
  <si>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</si>
  <si>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</si>
  <si>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</si>
  <si>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</si>
  <si>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</si>
  <si>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</si>
  <si>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</si>
  <si>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</si>
  <si>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</si>
  <si>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</si>
  <si>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</si>
  <si>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</si>
  <si>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</si>
  <si>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</si>
  <si>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</si>
  <si>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</si>
  <si>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</si>
  <si>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</si>
  <si>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</si>
  <si>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</si>
  <si>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</si>
  <si>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</si>
  <si>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</si>
  <si>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</si>
  <si>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</si>
  <si>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</si>
  <si>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</si>
  <si>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</si>
  <si>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</si>
  <si>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</si>
  <si>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</si>
  <si>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</si>
  <si>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</si>
  <si>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</si>
  <si>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</si>
  <si>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</si>
  <si>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</si>
  <si>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</si>
  <si>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</si>
  <si>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</si>
  <si>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</si>
  <si>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</si>
  <si>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</si>
  <si>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</si>
  <si>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</si>
  <si>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</si>
  <si>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</si>
  <si>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</si>
  <si>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</si>
  <si>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</si>
  <si>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</si>
  <si>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</si>
  <si>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</si>
  <si>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</si>
  <si>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</si>
  <si>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</si>
  <si>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</si>
  <si>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</si>
  <si>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</si>
  <si>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</si>
  <si>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</si>
  <si>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</si>
  <si>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</si>
  <si>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</si>
  <si>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</si>
  <si>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</si>
  <si>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</si>
  <si>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</si>
  <si>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</si>
  <si>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</si>
  <si>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</si>
  <si>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</si>
  <si>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</si>
  <si>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</si>
  <si>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</si>
  <si>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</si>
  <si>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</si>
  <si>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</si>
  <si>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</si>
  <si>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</si>
  <si>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</si>
  <si>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</si>
  <si>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</si>
  <si>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</si>
  <si>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</si>
  <si>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</si>
  <si>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</si>
  <si>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</si>
  <si>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</si>
  <si>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</si>
  <si>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</si>
  <si>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</si>
  <si>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</si>
  <si>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</si>
  <si>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</si>
  <si>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</si>
  <si>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</si>
  <si>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</si>
  <si>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</si>
  <si>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</si>
  <si>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</si>
  <si>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</si>
  <si>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</si>
  <si>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</si>
  <si>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</si>
  <si>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</si>
  <si>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</si>
  <si>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</si>
  <si>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</si>
  <si>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</si>
  <si>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</si>
  <si>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</si>
  <si>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</si>
  <si>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</si>
  <si>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</si>
  <si>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</si>
  <si>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</si>
  <si>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</si>
  <si>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</si>
  <si>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</si>
  <si>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</si>
  <si>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</si>
  <si>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</si>
  <si>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</si>
  <si>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</si>
  <si>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</si>
  <si>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</si>
  <si>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</si>
  <si>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</si>
  <si>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</si>
  <si>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</si>
  <si>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</si>
  <si>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</si>
  <si>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</si>
  <si>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</si>
  <si>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</si>
  <si>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</si>
  <si>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</si>
  <si>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</si>
  <si>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</si>
  <si>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</si>
  <si>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</si>
  <si>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</si>
  <si>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</si>
  <si>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</si>
  <si>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</si>
  <si>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</si>
  <si>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</si>
  <si>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</si>
  <si>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</si>
  <si>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</si>
  <si>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</si>
  <si>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</si>
  <si>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</si>
  <si>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</si>
  <si>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</si>
  <si>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</si>
  <si>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</si>
  <si>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</si>
  <si>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</si>
  <si>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</si>
  <si>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</si>
  <si>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</si>
  <si>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</si>
  <si>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</si>
  <si>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</si>
  <si>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</si>
  <si>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</si>
  <si>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</si>
  <si>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</si>
  <si>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</si>
  <si>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</si>
  <si>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</si>
  <si>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</si>
  <si>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</si>
  <si>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</si>
  <si>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</si>
  <si>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</si>
  <si>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</si>
  <si>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</si>
  <si>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</si>
  <si>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</si>
  <si>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</si>
  <si>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</si>
  <si>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</si>
  <si>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</si>
  <si>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</si>
  <si>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</si>
  <si>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</si>
  <si>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</si>
  <si>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</si>
  <si>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</si>
  <si>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</si>
  <si>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</si>
  <si>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</si>
  <si>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</si>
  <si>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</si>
  <si>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</si>
  <si>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</si>
  <si>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</si>
  <si>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</si>
  <si>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</si>
  <si>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</si>
  <si>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</si>
  <si>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</si>
  <si>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</si>
  <si>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</si>
  <si>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</si>
  <si>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</si>
  <si>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</si>
  <si>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</si>
  <si>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</si>
  <si>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</si>
  <si>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</si>
  <si>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</si>
  <si>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</si>
  <si>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</si>
  <si>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</si>
  <si>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</si>
  <si>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</si>
  <si>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</si>
  <si>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</si>
  <si>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</si>
  <si>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</si>
  <si>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</si>
  <si>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</si>
  <si>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</si>
  <si>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</si>
  <si>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</si>
  <si>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</si>
  <si>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</si>
  <si>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</si>
  <si>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</si>
  <si>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</si>
  <si>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</si>
  <si>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</si>
  <si>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</si>
  <si>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</si>
  <si>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</si>
  <si>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</si>
  <si>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</si>
  <si>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</si>
  <si>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</si>
  <si>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</si>
  <si>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</si>
  <si>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</si>
  <si>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</si>
  <si>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</si>
  <si>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</si>
  <si>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</si>
  <si>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</si>
  <si>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</si>
  <si>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</si>
  <si>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</si>
  <si>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</si>
  <si>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</si>
  <si>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</si>
  <si>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</si>
  <si>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</si>
  <si>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</si>
  <si>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</si>
  <si>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</si>
  <si>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</si>
  <si>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</si>
  <si>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</si>
  <si>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</si>
  <si>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</si>
  <si>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</si>
  <si>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</si>
  <si>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</si>
  <si>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</si>
  <si>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</si>
  <si>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</si>
  <si>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</si>
  <si>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</si>
  <si>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</si>
  <si>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</si>
  <si>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</si>
  <si>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</si>
  <si>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</si>
  <si>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</si>
  <si>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</si>
  <si>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</si>
  <si>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</si>
  <si>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</si>
  <si>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</si>
  <si>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</si>
  <si>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</si>
  <si>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</si>
  <si>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</si>
  <si>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</si>
  <si>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</si>
  <si>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</si>
  <si>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</si>
  <si>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</si>
  <si>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</si>
  <si>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</si>
  <si>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</si>
  <si>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</si>
  <si>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</si>
  <si>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</si>
  <si>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</si>
  <si>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</si>
  <si>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</si>
  <si>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</si>
  <si>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</si>
  <si>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</si>
  <si>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</si>
  <si>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</si>
  <si>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</si>
  <si>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</si>
  <si>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</si>
  <si>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</si>
  <si>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</si>
  <si>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</si>
  <si>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</si>
  <si>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</si>
  <si>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</si>
  <si>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</si>
  <si>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</si>
  <si>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</si>
  <si>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</si>
  <si>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</si>
  <si>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</si>
  <si>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</si>
  <si>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</si>
  <si>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</si>
  <si>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</si>
  <si>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</si>
  <si>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</si>
  <si>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</si>
  <si>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</si>
  <si>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</si>
  <si>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</si>
  <si>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</si>
  <si>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</si>
  <si>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</si>
  <si>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</si>
  <si>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</si>
  <si>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</si>
  <si>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</si>
  <si>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</si>
  <si>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</si>
  <si>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</si>
  <si>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</si>
  <si>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</si>
  <si>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</si>
  <si>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</si>
  <si>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</si>
  <si>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</si>
  <si>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</si>
  <si>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</si>
  <si>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</si>
  <si>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</si>
  <si>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</si>
  <si>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</si>
  <si>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</si>
  <si>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</si>
  <si>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</si>
  <si>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</si>
  <si>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</si>
  <si>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</si>
  <si>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</si>
  <si>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</si>
  <si>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</si>
  <si>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</si>
  <si>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</si>
  <si>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</si>
  <si>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</si>
  <si>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</si>
  <si>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</si>
  <si>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</si>
  <si>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</si>
  <si>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</si>
  <si>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</si>
  <si>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</si>
  <si>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</si>
  <si>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</si>
  <si>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</si>
  <si>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</si>
  <si>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</si>
  <si>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</si>
  <si>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</si>
  <si>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</si>
  <si>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</si>
  <si>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</si>
  <si>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</si>
  <si>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</si>
  <si>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</si>
  <si>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</si>
  <si>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</si>
  <si>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</si>
  <si>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</si>
  <si>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</si>
  <si>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</si>
  <si>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</si>
  <si>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</si>
  <si>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</si>
  <si>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</si>
  <si>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</si>
  <si>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</si>
  <si>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</si>
  <si>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</si>
  <si>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</si>
  <si>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</si>
  <si>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</si>
  <si>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</si>
  <si>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</si>
  <si>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</si>
  <si>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</si>
  <si>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</si>
  <si>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</si>
  <si>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</si>
  <si>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</si>
  <si>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</si>
  <si>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</si>
  <si>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</si>
  <si>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</si>
  <si>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</si>
  <si>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</si>
  <si>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</si>
  <si>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</si>
  <si>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</si>
  <si>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</si>
  <si>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</si>
  <si>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</si>
  <si>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</si>
  <si>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</si>
  <si>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</si>
  <si>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</si>
  <si>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</si>
  <si>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</si>
  <si>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</si>
  <si>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</si>
  <si>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</si>
  <si>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</si>
  <si>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</si>
  <si>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</si>
  <si>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</si>
  <si>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</si>
  <si>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</si>
  <si>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</si>
  <si>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</si>
  <si>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</si>
  <si>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</si>
  <si>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</si>
  <si>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</si>
  <si>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</si>
  <si>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</si>
  <si>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</si>
  <si>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</si>
  <si>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</si>
  <si>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</si>
  <si>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</si>
  <si>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</si>
  <si>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</si>
  <si>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</si>
  <si>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</si>
  <si>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</si>
  <si>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</si>
  <si>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</si>
  <si>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</si>
  <si>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</si>
  <si>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</si>
  <si>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</si>
  <si>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</si>
  <si>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</si>
  <si>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</si>
  <si>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</si>
  <si>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</si>
  <si>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</si>
  <si>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</si>
  <si>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</si>
  <si>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</si>
  <si>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</si>
  <si>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</si>
  <si>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</si>
  <si>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</si>
  <si>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</si>
  <si>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</si>
  <si>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</si>
  <si>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</si>
  <si>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</si>
  <si>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</si>
  <si>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</si>
  <si>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</si>
  <si>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</si>
  <si>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</si>
  <si>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</si>
  <si>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</si>
  <si>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</si>
  <si>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</si>
  <si>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</si>
  <si>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</si>
  <si>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</si>
  <si>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</si>
  <si>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</si>
  <si>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</si>
  <si>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</si>
  <si>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</si>
  <si>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</si>
  <si>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</si>
  <si>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</si>
  <si>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</si>
  <si>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</si>
  <si>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</si>
  <si>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</si>
  <si>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</si>
  <si>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</si>
  <si>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</si>
  <si>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</si>
  <si>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</si>
  <si>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</si>
  <si>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</si>
  <si>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</si>
  <si>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</si>
  <si>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</si>
  <si>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</si>
  <si>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</si>
  <si>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</si>
  <si>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</si>
  <si>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</si>
  <si>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</si>
  <si>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</si>
  <si>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</si>
  <si>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</si>
  <si>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</si>
  <si>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</si>
  <si>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</si>
  <si>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</si>
  <si>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</si>
  <si>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</si>
  <si>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</si>
  <si>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</si>
  <si>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</si>
  <si>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</si>
  <si>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</si>
  <si>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</si>
  <si>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</si>
  <si>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</si>
  <si>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</si>
  <si>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</si>
  <si>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</si>
  <si>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</si>
  <si>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</si>
  <si>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</si>
  <si>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</si>
  <si>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</si>
  <si>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</si>
  <si>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</si>
  <si>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</si>
  <si>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</si>
  <si>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</si>
  <si>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</si>
  <si>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</si>
  <si>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</si>
  <si>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</si>
  <si>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</si>
  <si>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</si>
  <si>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</si>
  <si>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</si>
  <si>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</si>
  <si>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</si>
  <si>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</si>
  <si>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</si>
  <si>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</si>
  <si>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</si>
  <si>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</si>
  <si>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</si>
  <si>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</si>
  <si>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</si>
  <si>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</si>
  <si>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</si>
  <si>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</si>
  <si>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</si>
  <si>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</si>
  <si>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</si>
  <si>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</si>
  <si>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</si>
  <si>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</si>
  <si>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</si>
  <si>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</si>
  <si>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</si>
  <si>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</si>
  <si>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</si>
  <si>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</si>
  <si>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</si>
  <si>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</si>
  <si>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</si>
  <si>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</si>
  <si>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</si>
  <si>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</si>
  <si>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</si>
  <si>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</si>
  <si>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</si>
  <si>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</si>
  <si>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</si>
  <si>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</si>
  <si>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</si>
  <si>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</si>
  <si>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</si>
  <si>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</si>
  <si>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</si>
  <si>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</si>
  <si>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</si>
  <si>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</si>
  <si>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</si>
  <si>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</si>
  <si>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</si>
  <si>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</si>
  <si>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</si>
  <si>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</si>
  <si>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</si>
  <si>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</si>
  <si>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</si>
  <si>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</si>
  <si>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</si>
  <si>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</si>
  <si>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</si>
  <si>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</si>
  <si>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</si>
  <si>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</si>
  <si>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</si>
  <si>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</si>
  <si>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</si>
  <si>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</si>
  <si>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</si>
  <si>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</si>
  <si>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</si>
  <si>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</si>
  <si>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</si>
  <si>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</si>
  <si>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</si>
  <si>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</si>
  <si>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</si>
  <si>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</si>
  <si>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</si>
  <si>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</si>
  <si>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</si>
  <si>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</si>
  <si>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</si>
  <si>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</si>
  <si>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</si>
  <si>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</si>
  <si>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</si>
  <si>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</si>
  <si>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</si>
  <si>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</si>
  <si>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</si>
  <si>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</si>
  <si>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</si>
  <si>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</si>
  <si>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</si>
  <si>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</si>
  <si>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</si>
  <si>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</si>
  <si>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</si>
  <si>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</si>
  <si>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</si>
  <si>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</si>
  <si>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</si>
  <si>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</si>
  <si>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</si>
  <si>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</si>
  <si>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</si>
  <si>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</si>
  <si>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</si>
  <si>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</si>
  <si>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</si>
  <si>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</si>
  <si>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</si>
  <si>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</si>
  <si>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</si>
  <si>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</si>
  <si>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</si>
  <si>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</si>
  <si>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</si>
  <si>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</si>
  <si>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</si>
  <si>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</si>
  <si>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</si>
  <si>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</si>
  <si>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</si>
  <si>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</si>
  <si>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</si>
  <si>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</si>
  <si>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</si>
  <si>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</si>
  <si>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</si>
  <si>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</si>
  <si>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</si>
  <si>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</si>
  <si>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</si>
  <si>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</si>
  <si>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</si>
  <si>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</si>
  <si>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</si>
  <si>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</si>
  <si>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</si>
  <si>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</si>
  <si>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</si>
  <si>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</si>
  <si>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</si>
  <si>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</si>
  <si>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</si>
  <si>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</si>
  <si>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</si>
  <si>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</si>
  <si>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</si>
  <si>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</si>
  <si>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</si>
  <si>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</si>
  <si>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</si>
  <si>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</si>
  <si>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</si>
  <si>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</si>
  <si>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</si>
  <si>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</si>
  <si>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</si>
  <si>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</si>
  <si>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</si>
  <si>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</si>
  <si>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</si>
  <si>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</si>
  <si>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</si>
  <si>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</si>
  <si>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</si>
  <si>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</si>
  <si>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</si>
  <si>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</si>
  <si>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</si>
  <si>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</si>
  <si>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</si>
  <si>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</si>
  <si>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</si>
  <si>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</si>
  <si>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</si>
  <si>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</si>
  <si>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</si>
  <si>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</si>
  <si>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</si>
  <si>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</si>
  <si>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</si>
  <si>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</si>
  <si>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</si>
  <si>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</si>
  <si>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</si>
  <si>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</si>
  <si>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</si>
  <si>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</si>
  <si>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</si>
  <si>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</si>
  <si>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</si>
  <si>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</si>
  <si>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</si>
  <si>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</si>
  <si>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</si>
  <si>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</si>
  <si>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</si>
  <si>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</si>
  <si>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</si>
  <si>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</si>
  <si>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</si>
  <si>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</si>
  <si>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</si>
  <si>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</si>
  <si>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</si>
  <si>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</si>
  <si>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</si>
  <si>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</si>
  <si>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</si>
  <si>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</si>
  <si>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</si>
  <si>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</si>
  <si>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</si>
  <si>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</si>
  <si>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</si>
  <si>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</si>
  <si>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</si>
  <si>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</si>
  <si>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</si>
  <si>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</si>
  <si>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</si>
  <si>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</si>
  <si>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</si>
  <si>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</si>
  <si>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</si>
  <si>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</si>
  <si>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</si>
  <si>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</si>
  <si>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</si>
  <si>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</si>
  <si>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</si>
  <si>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</si>
  <si>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</si>
  <si>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</si>
  <si>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</si>
  <si>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</si>
  <si>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</si>
  <si>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</si>
  <si>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</si>
  <si>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</si>
  <si>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</si>
  <si>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</si>
  <si>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</si>
  <si>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</si>
  <si>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</si>
  <si>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</si>
  <si>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</si>
  <si>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</si>
  <si>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</si>
  <si>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</si>
  <si>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</si>
  <si>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</si>
  <si>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</si>
  <si>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</si>
  <si>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</si>
  <si>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</si>
  <si>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</si>
  <si>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</si>
  <si>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</si>
  <si>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</si>
  <si>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</si>
  <si>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</si>
  <si>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</si>
  <si>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</si>
  <si>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</si>
  <si>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</si>
  <si>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</si>
  <si>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</si>
  <si>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</si>
  <si>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</si>
  <si>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</si>
  <si>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</si>
  <si>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</si>
  <si>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</si>
  <si>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</si>
  <si>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</si>
  <si>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</si>
  <si>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</si>
  <si>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</si>
  <si>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</si>
  <si>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</si>
  <si>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</si>
  <si>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</si>
  <si>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</si>
  <si>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</si>
  <si>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</si>
  <si>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</si>
  <si>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</si>
  <si>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</si>
  <si>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</si>
  <si>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</si>
  <si>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</si>
  <si>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</si>
  <si>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</si>
  <si>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</si>
  <si>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</si>
  <si>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</si>
  <si>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</si>
  <si>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</si>
  <si>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</si>
  <si>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</si>
  <si>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</si>
  <si>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</si>
  <si>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</si>
  <si>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</si>
  <si>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</si>
  <si>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</si>
  <si>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</si>
  <si>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</si>
  <si>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</si>
  <si>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</si>
  <si>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</si>
  <si>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</si>
  <si>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</si>
  <si>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</si>
  <si>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</si>
  <si>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</si>
  <si>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</si>
  <si>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</si>
  <si>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</si>
  <si>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</si>
  <si>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</si>
  <si>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</si>
  <si>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</si>
  <si>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</si>
  <si>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</si>
  <si>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</si>
  <si>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</si>
  <si>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</si>
  <si>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</si>
  <si>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</si>
  <si>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</si>
  <si>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</si>
  <si>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</si>
  <si>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</si>
  <si>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</si>
  <si>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</si>
  <si>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</si>
  <si>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</si>
  <si>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</si>
  <si>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</si>
  <si>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</si>
  <si>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</si>
  <si>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</si>
  <si>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</si>
  <si>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</si>
  <si>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</si>
  <si>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</si>
  <si>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</si>
  <si>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</si>
  <si>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</si>
  <si>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</si>
  <si>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</si>
  <si>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</si>
  <si>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</si>
  <si>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</si>
  <si>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</si>
  <si>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</si>
  <si>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</si>
  <si>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</si>
  <si>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</si>
  <si>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</si>
  <si>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</si>
  <si>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</si>
  <si>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</si>
  <si>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</si>
  <si>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</si>
  <si>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</si>
  <si>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</si>
  <si>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</si>
  <si>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</si>
  <si>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</si>
  <si>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</si>
  <si>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</si>
  <si>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</si>
  <si>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</si>
  <si>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</si>
  <si>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</si>
  <si>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</si>
  <si>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</si>
  <si>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</si>
  <si>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</si>
  <si>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</si>
  <si>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</si>
  <si>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</si>
  <si>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</si>
  <si>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</si>
  <si>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</si>
  <si>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</si>
  <si>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</si>
  <si>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</si>
  <si>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</si>
  <si>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</si>
  <si>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</si>
  <si>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</si>
  <si>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</si>
  <si>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</si>
  <si>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</si>
  <si>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</si>
  <si>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</si>
  <si>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</si>
  <si>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</si>
  <si>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</si>
  <si>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</si>
  <si>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</si>
  <si>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</si>
  <si>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</si>
  <si>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</si>
  <si>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</si>
  <si>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</si>
  <si>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</si>
  <si>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</si>
  <si>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</si>
  <si>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</si>
  <si>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</si>
  <si>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</si>
  <si>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</si>
  <si>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</si>
  <si>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</si>
  <si>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</si>
  <si>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</si>
  <si>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</si>
  <si>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</si>
  <si>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</si>
  <si>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</si>
  <si>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</si>
  <si>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</si>
  <si>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</si>
  <si>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</si>
  <si>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</si>
  <si>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</si>
  <si>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</si>
  <si>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</si>
  <si>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</si>
  <si>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</si>
  <si>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</si>
  <si>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</si>
  <si>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</si>
  <si>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</si>
  <si>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</si>
  <si>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</si>
  <si>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</si>
  <si>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</si>
  <si>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</si>
  <si>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</si>
  <si>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</si>
  <si>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</si>
  <si>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</si>
  <si>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</si>
  <si>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</si>
  <si>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</si>
  <si>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</si>
  <si>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</si>
  <si>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</si>
  <si>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</si>
  <si>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</si>
  <si>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</si>
  <si>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</si>
  <si>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</si>
  <si>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</si>
  <si>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</si>
  <si>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</si>
  <si>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</si>
  <si>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</si>
  <si>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</si>
  <si>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</si>
  <si>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</si>
  <si>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</si>
  <si>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</si>
  <si>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</si>
  <si>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</si>
  <si>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</si>
  <si>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</si>
  <si>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</si>
  <si>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</si>
  <si>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</si>
  <si>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</si>
  <si>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</si>
  <si>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</si>
  <si>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</si>
  <si>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</si>
  <si>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</si>
  <si>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</si>
  <si>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</si>
  <si>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</si>
  <si>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</si>
  <si>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</si>
  <si>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</si>
  <si>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</si>
  <si>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</si>
  <si>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</si>
  <si>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</si>
  <si>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</si>
  <si>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</si>
  <si>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</si>
  <si>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</si>
  <si>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</si>
  <si>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</si>
  <si>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</si>
  <si>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</si>
  <si>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</si>
  <si>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</si>
  <si>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</si>
  <si>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</si>
  <si>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</si>
  <si>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</si>
  <si>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</si>
  <si>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</si>
  <si>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</si>
  <si>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</si>
  <si>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</si>
  <si>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</si>
  <si>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</si>
  <si>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</si>
  <si>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</si>
  <si>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</si>
  <si>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</si>
  <si>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</si>
  <si>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</si>
  <si>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</si>
  <si>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</si>
  <si>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</si>
  <si>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</si>
  <si>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</si>
  <si>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</si>
  <si>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</si>
  <si>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</si>
  <si>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</si>
  <si>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</si>
  <si>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</si>
  <si>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</si>
  <si>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</si>
  <si>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</si>
  <si>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</si>
  <si>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</si>
  <si>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</si>
  <si>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</si>
  <si>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</si>
  <si>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</si>
  <si>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</si>
  <si>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</si>
  <si>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</si>
  <si>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</si>
  <si>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</si>
  <si>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</si>
  <si>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</si>
  <si>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</si>
  <si>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</si>
  <si>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</si>
  <si>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</si>
  <si>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</si>
  <si>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</si>
  <si>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</si>
  <si>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</si>
  <si>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</si>
  <si>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</si>
  <si>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</si>
  <si>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</si>
  <si>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</si>
  <si>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</si>
  <si>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</si>
  <si>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</si>
  <si>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</si>
  <si>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</si>
  <si>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</si>
  <si>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</si>
  <si>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</si>
  <si>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</si>
  <si>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</si>
  <si>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</si>
  <si>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</si>
  <si>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</si>
  <si>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</si>
  <si>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</si>
  <si>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</si>
  <si>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</si>
  <si>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</si>
  <si>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</si>
  <si>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</si>
  <si>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</si>
  <si>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</si>
  <si>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</si>
  <si>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</si>
  <si>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</si>
  <si>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</si>
  <si>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</si>
  <si>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</si>
  <si>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</si>
  <si>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</si>
  <si>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</si>
  <si>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</si>
  <si>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</si>
  <si>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</si>
  <si>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</si>
  <si>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</si>
  <si>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</si>
  <si>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</si>
  <si>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</si>
  <si>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</si>
  <si>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</si>
  <si>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</si>
  <si>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</si>
  <si>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</si>
  <si>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</si>
  <si>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</si>
  <si>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</si>
  <si>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</si>
  <si>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</si>
  <si>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</si>
  <si>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</si>
  <si>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</si>
  <si>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</si>
  <si>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</si>
  <si>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</si>
  <si>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</si>
  <si>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</si>
  <si>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</si>
  <si>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</si>
  <si>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</si>
  <si>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</si>
  <si>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</si>
  <si>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</si>
  <si>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</si>
  <si>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</si>
  <si>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</si>
  <si>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</si>
  <si>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</si>
  <si>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</si>
  <si>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</si>
  <si>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</si>
  <si>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</si>
  <si>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</si>
  <si>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</si>
  <si>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</si>
  <si>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</si>
  <si>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</si>
  <si>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</si>
  <si>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</si>
  <si>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</si>
  <si>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</si>
  <si>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</si>
  <si>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</si>
  <si>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</si>
  <si>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</si>
  <si>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</si>
  <si>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</si>
  <si>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</si>
  <si>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</si>
  <si>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</si>
  <si>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</si>
  <si>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</si>
  <si>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</si>
  <si>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</si>
  <si>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</si>
  <si>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</si>
  <si>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</si>
  <si>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</si>
  <si>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</si>
  <si>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</si>
  <si>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</si>
  <si>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</si>
  <si>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</si>
  <si>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</si>
  <si>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</si>
  <si>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</si>
  <si>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</si>
  <si>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</si>
  <si>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</si>
  <si>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</si>
  <si>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</si>
  <si>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</si>
  <si>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</si>
  <si>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</si>
  <si>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</si>
  <si>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</si>
  <si>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</si>
  <si>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</si>
  <si>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</si>
  <si>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</si>
  <si>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</si>
  <si>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</si>
  <si>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</si>
  <si>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</si>
  <si>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</si>
  <si>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</si>
  <si>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</si>
  <si>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</si>
  <si>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</si>
  <si>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</si>
  <si>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</si>
  <si>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</si>
  <si>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</si>
  <si>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</si>
  <si>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</si>
  <si>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</si>
  <si>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</si>
  <si>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</si>
  <si>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</si>
  <si>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</si>
  <si>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</si>
  <si>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</si>
  <si>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</si>
  <si>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</si>
  <si>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</si>
  <si>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</si>
  <si>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</si>
  <si>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</si>
  <si>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</si>
  <si>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</si>
  <si>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</si>
  <si>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</si>
  <si>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</si>
  <si>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</si>
  <si>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</si>
  <si>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</si>
  <si>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</si>
  <si>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</si>
  <si>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</si>
  <si>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</si>
  <si>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</si>
  <si>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</si>
  <si>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</si>
  <si>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</si>
  <si>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</si>
  <si>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</si>
  <si>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</si>
  <si>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</si>
  <si>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</si>
  <si>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</si>
  <si>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</si>
  <si>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</si>
  <si>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</si>
  <si>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</si>
  <si>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</si>
  <si>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</si>
  <si>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</si>
  <si>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</si>
  <si>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</si>
  <si>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</si>
  <si>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</si>
  <si>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</si>
  <si>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</si>
  <si>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</si>
  <si>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</si>
  <si>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</si>
  <si>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</si>
  <si>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</si>
  <si>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</si>
  <si>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</si>
  <si>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</si>
  <si>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</si>
  <si>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</si>
  <si>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</si>
  <si>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</si>
  <si>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</si>
  <si>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</si>
  <si>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</si>
  <si>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</si>
  <si>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</si>
  <si>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</si>
  <si>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</si>
  <si>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</si>
  <si>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</si>
  <si>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</si>
  <si>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</si>
  <si>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</si>
  <si>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</si>
  <si>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</si>
  <si>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</si>
  <si>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</si>
  <si>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</si>
  <si>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</si>
  <si>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</si>
  <si>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</si>
  <si>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</si>
  <si>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</si>
  <si>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</si>
  <si>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</si>
  <si>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</si>
  <si>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</si>
  <si>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</si>
  <si>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</si>
  <si>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</si>
  <si>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</si>
  <si>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</si>
  <si>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</si>
  <si>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</si>
  <si>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</si>
  <si>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</si>
  <si>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</si>
  <si>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</si>
  <si>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</si>
  <si>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</si>
  <si>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</si>
  <si>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</si>
  <si>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</si>
  <si>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</si>
  <si>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</si>
  <si>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</si>
  <si>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</si>
  <si>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</si>
  <si>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</si>
  <si>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</si>
  <si>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</si>
  <si>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</si>
  <si>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</si>
  <si>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</si>
  <si>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</si>
  <si>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</si>
  <si>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</si>
  <si>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</si>
  <si>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</si>
  <si>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</si>
  <si>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</si>
  <si>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</si>
  <si>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</si>
  <si>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</si>
  <si>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</si>
  <si>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</si>
  <si>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</si>
  <si>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</si>
  <si>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</si>
  <si>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</si>
  <si>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</si>
  <si>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</si>
  <si>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</si>
  <si>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</si>
  <si>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</si>
  <si>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</si>
  <si>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</si>
  <si>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</si>
  <si>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</si>
  <si>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</si>
  <si>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</si>
  <si>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</si>
  <si>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</si>
  <si>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</si>
  <si>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</si>
  <si>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</si>
  <si>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</si>
  <si>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</si>
  <si>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</si>
  <si>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</si>
  <si>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</si>
  <si>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</si>
  <si>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</si>
  <si>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</si>
  <si>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</si>
  <si>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</si>
  <si>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</si>
  <si>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</si>
  <si>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</si>
  <si>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</si>
  <si>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</si>
  <si>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</si>
  <si>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</si>
  <si>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</si>
  <si>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</si>
  <si>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</si>
  <si>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</si>
  <si>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</si>
  <si>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</si>
  <si>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</si>
  <si>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</si>
  <si>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</si>
  <si>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</si>
  <si>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</si>
  <si>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</si>
  <si>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</si>
  <si>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</si>
  <si>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</si>
  <si>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</si>
  <si>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</si>
  <si>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</si>
  <si>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</si>
  <si>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</si>
  <si>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</si>
  <si>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</si>
  <si>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</si>
  <si>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</si>
  <si>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</si>
  <si>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</si>
  <si>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</si>
  <si>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</si>
  <si>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</si>
  <si>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</si>
  <si>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</si>
  <si>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</si>
  <si>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</si>
  <si>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</si>
  <si>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</si>
  <si>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</si>
  <si>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</si>
  <si>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</si>
  <si>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</si>
  <si>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</si>
  <si>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</si>
  <si>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</si>
  <si>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</si>
  <si>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</si>
  <si>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</si>
  <si>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</si>
  <si>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</si>
  <si>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</si>
  <si>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</si>
  <si>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</si>
  <si>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</si>
  <si>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</si>
  <si>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</si>
  <si>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</si>
  <si>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</si>
  <si>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</si>
  <si>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</si>
  <si>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</si>
  <si>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</si>
  <si>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</si>
  <si>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</si>
  <si>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</si>
  <si>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</si>
  <si>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</si>
  <si>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</si>
  <si>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</si>
  <si>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</si>
  <si>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</si>
  <si>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</si>
  <si>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</si>
  <si>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</si>
  <si>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</si>
  <si>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</si>
  <si>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</si>
  <si>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</si>
  <si>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</si>
  <si>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</si>
  <si>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</si>
  <si>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</si>
  <si>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</si>
  <si>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</si>
  <si>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</si>
  <si>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</si>
  <si>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</si>
  <si>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</si>
  <si>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</si>
  <si>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</si>
  <si>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</si>
  <si>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</si>
  <si>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</si>
  <si>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</si>
  <si>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</si>
  <si>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</si>
  <si>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</si>
  <si>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</si>
  <si>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</si>
  <si>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</si>
  <si>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</si>
  <si>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</si>
  <si>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</si>
  <si>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</si>
  <si>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</si>
  <si>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</si>
  <si>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</si>
  <si>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</si>
  <si>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</si>
  <si>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</si>
  <si>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</si>
  <si>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</si>
  <si>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</si>
  <si>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</si>
  <si>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</si>
  <si>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</si>
  <si>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</si>
  <si>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</si>
  <si>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</si>
  <si>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</si>
  <si>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</si>
  <si>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</si>
  <si>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</si>
  <si>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</si>
  <si>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</si>
  <si>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</si>
  <si>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</si>
  <si>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</si>
  <si>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</si>
  <si>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</si>
  <si>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</si>
  <si>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</si>
  <si>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</si>
  <si>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</si>
  <si>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</si>
  <si>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</si>
  <si>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</si>
  <si>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</si>
  <si>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</si>
  <si>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</si>
  <si>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</si>
  <si>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</si>
  <si>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</si>
  <si>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</si>
  <si>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</si>
  <si>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</si>
  <si>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</si>
  <si>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</si>
  <si>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</si>
  <si>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</si>
  <si>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</si>
  <si>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</si>
  <si>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</si>
  <si>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</si>
  <si>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</si>
  <si>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</si>
  <si>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</si>
  <si>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</si>
  <si>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</si>
  <si>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</si>
  <si>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</si>
  <si>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</si>
  <si>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</si>
  <si>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</si>
  <si>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</si>
  <si>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</si>
  <si>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</si>
  <si>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</si>
  <si>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</si>
  <si>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</si>
  <si>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</si>
  <si>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</si>
  <si>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</si>
  <si>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</si>
  <si>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</si>
  <si>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</si>
  <si>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</si>
  <si>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</si>
  <si>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</si>
  <si>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</si>
  <si>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</si>
  <si>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</si>
  <si>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</si>
  <si>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</si>
  <si>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</si>
  <si>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</si>
  <si>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</si>
  <si>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</si>
  <si>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</si>
  <si>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</si>
  <si>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</si>
  <si>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</si>
  <si>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</si>
  <si>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</si>
  <si>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</si>
  <si>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</si>
  <si>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</si>
  <si>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</si>
  <si>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</si>
  <si>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</si>
  <si>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</si>
  <si>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</si>
  <si>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</si>
  <si>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</si>
  <si>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</si>
  <si>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</si>
  <si>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</si>
  <si>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</si>
  <si>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</si>
  <si>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</si>
  <si>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</si>
  <si>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</si>
  <si>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</si>
  <si>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</si>
  <si>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</si>
  <si>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</si>
  <si>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</si>
  <si>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</si>
  <si>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</si>
  <si>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</si>
  <si>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</si>
  <si>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</si>
  <si>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</si>
  <si>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</si>
  <si>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</si>
  <si>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</si>
  <si>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</si>
  <si>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</si>
  <si>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</si>
  <si>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</si>
  <si>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</si>
  <si>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</si>
  <si>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</si>
  <si>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</si>
  <si>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</si>
  <si>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</si>
  <si>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</si>
  <si>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</si>
  <si>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</si>
  <si>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</si>
  <si>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</si>
  <si>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</si>
  <si>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</si>
  <si>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</si>
  <si>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</si>
  <si>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</si>
  <si>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</si>
  <si>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</si>
  <si>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</si>
  <si>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</si>
  <si>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</si>
  <si>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</si>
  <si>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</si>
  <si>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</si>
  <si>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</si>
  <si>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</si>
  <si>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</si>
  <si>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</si>
  <si>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</si>
  <si>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</si>
  <si>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</si>
  <si>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</si>
  <si>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</si>
  <si>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</si>
  <si>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</si>
  <si>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</si>
  <si>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</si>
  <si>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</si>
  <si>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</si>
  <si>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</si>
  <si>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</si>
  <si>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</si>
  <si>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</si>
  <si>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</si>
  <si>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</si>
  <si>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</si>
  <si>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</si>
  <si>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</si>
  <si>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</si>
  <si>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</si>
  <si>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</si>
  <si>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</si>
  <si>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</si>
  <si>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</si>
  <si>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</si>
  <si>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</si>
  <si>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</si>
  <si>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</si>
  <si>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</si>
  <si>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</si>
  <si>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</si>
  <si>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</si>
  <si>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</si>
  <si>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</si>
  <si>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</si>
  <si>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</si>
  <si>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</si>
  <si>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</si>
  <si>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</si>
  <si>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</si>
  <si>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</si>
  <si>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</si>
  <si>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</si>
  <si>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</si>
  <si>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</si>
  <si>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</si>
  <si>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</si>
  <si>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</si>
  <si>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</si>
  <si>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</si>
  <si>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</si>
  <si>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</si>
  <si>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</si>
  <si>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</si>
  <si>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</si>
  <si>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</si>
  <si>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</si>
  <si>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</si>
  <si>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</si>
  <si>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</si>
  <si>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</si>
  <si>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</si>
  <si>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</si>
  <si>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</si>
  <si>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</si>
  <si>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</si>
  <si>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</si>
  <si>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</si>
  <si>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</si>
  <si>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</si>
  <si>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</si>
  <si>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</si>
  <si>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</si>
  <si>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</si>
  <si>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</si>
  <si>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</si>
  <si>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</si>
  <si>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</si>
  <si>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</si>
  <si>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</si>
  <si>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</si>
  <si>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</si>
  <si>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</si>
  <si>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</si>
  <si>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</si>
  <si>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</si>
  <si>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</si>
  <si>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</si>
  <si>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</si>
  <si>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</si>
  <si>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</si>
  <si>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</si>
  <si>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</si>
  <si>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</si>
  <si>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</si>
  <si>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</si>
  <si>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</si>
  <si>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</si>
  <si>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</si>
  <si>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</si>
  <si>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</si>
  <si>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</si>
  <si>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</si>
  <si>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</si>
  <si>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</si>
  <si>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</si>
  <si>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</si>
  <si>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</si>
  <si>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</si>
  <si>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</si>
  <si>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</si>
  <si>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</si>
  <si>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</si>
  <si>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</si>
  <si>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</si>
  <si>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</si>
  <si>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</si>
  <si>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</si>
  <si>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</si>
  <si>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</si>
  <si>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</si>
  <si>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</si>
  <si>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</si>
  <si>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</si>
  <si>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</si>
  <si>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</si>
  <si>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</si>
  <si>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</si>
  <si>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</si>
  <si>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</si>
  <si>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</si>
  <si>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</si>
  <si>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</si>
  <si>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</si>
  <si>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</si>
  <si>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</si>
  <si>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</si>
  <si>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</si>
  <si>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</si>
  <si>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</si>
  <si>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</si>
  <si>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</si>
  <si>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</si>
  <si>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</si>
  <si>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</si>
  <si>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</si>
  <si>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</si>
  <si>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</si>
  <si>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</si>
  <si>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</si>
  <si>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</si>
  <si>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</si>
  <si>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</si>
  <si>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</si>
  <si>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</si>
  <si>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</si>
  <si>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</si>
  <si>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</si>
  <si>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</si>
  <si>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</si>
  <si>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</si>
  <si>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</si>
  <si>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</si>
  <si>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</si>
  <si>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</si>
  <si>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</si>
  <si>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</si>
  <si>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</si>
  <si>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</si>
  <si>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</si>
  <si>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</si>
  <si>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</si>
  <si>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</si>
  <si>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</si>
  <si>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</si>
  <si>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</si>
  <si>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</si>
  <si>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</si>
  <si>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</si>
  <si>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</si>
  <si>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</si>
  <si>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</si>
  <si>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</si>
  <si>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</si>
  <si>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</si>
  <si>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</si>
  <si>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</si>
  <si>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</si>
  <si>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</si>
  <si>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</si>
  <si>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</si>
  <si>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</si>
  <si>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</si>
  <si>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</si>
  <si>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</si>
  <si>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</si>
  <si>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</si>
  <si>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</si>
  <si>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</si>
  <si>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</si>
  <si>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</si>
  <si>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</si>
  <si>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</si>
  <si>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</si>
  <si>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</si>
  <si>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</si>
  <si>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</si>
  <si>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</si>
  <si>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</si>
  <si>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</si>
  <si>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</si>
  <si>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</si>
  <si>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</si>
  <si>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</si>
  <si>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</si>
  <si>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</si>
  <si>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</si>
  <si>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</si>
  <si>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</si>
  <si>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</si>
  <si>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</si>
  <si>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</si>
  <si>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</si>
  <si>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</si>
  <si>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</si>
  <si>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</si>
  <si>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</si>
  <si>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</si>
  <si>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</si>
  <si>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</si>
  <si>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</si>
  <si>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</si>
  <si>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</si>
  <si>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</si>
  <si>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</si>
  <si>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</si>
  <si>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</si>
  <si>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</si>
  <si>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</si>
  <si>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</si>
  <si>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</si>
  <si>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</si>
  <si>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</si>
  <si>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</si>
  <si>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</si>
  <si>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</si>
  <si>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</si>
  <si>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</si>
  <si>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</si>
  <si>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</si>
  <si>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</si>
  <si>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</si>
  <si>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</si>
  <si>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</si>
  <si>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</si>
  <si>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</si>
  <si>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</si>
  <si>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</si>
  <si>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</si>
  <si>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</si>
  <si>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</si>
  <si>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</si>
  <si>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</si>
  <si>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</si>
  <si>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</si>
  <si>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</si>
  <si>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</si>
  <si>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</si>
  <si>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</si>
  <si>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</si>
  <si>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</si>
  <si>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</si>
  <si>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</si>
  <si>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</si>
  <si>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</si>
  <si>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</si>
  <si>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</si>
  <si>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</si>
  <si>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</si>
  <si>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</si>
  <si>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</si>
  <si>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</si>
  <si>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</si>
  <si>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</si>
  <si>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</si>
  <si>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</si>
  <si>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</si>
  <si>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</si>
  <si>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</si>
  <si>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</si>
  <si>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</si>
  <si>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</si>
  <si>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</si>
  <si>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</si>
  <si>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</si>
  <si>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</si>
  <si>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</si>
  <si>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</si>
  <si>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</si>
  <si>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</si>
  <si>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</si>
  <si>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</si>
  <si>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</si>
  <si>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</si>
  <si>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</si>
  <si>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</si>
  <si>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</si>
  <si>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</si>
  <si>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</si>
  <si>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</si>
  <si>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</si>
  <si>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</si>
  <si>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</si>
  <si>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</si>
  <si>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</si>
  <si>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</si>
  <si>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</si>
  <si>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</si>
  <si>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</si>
  <si>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</si>
  <si>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</si>
  <si>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</si>
  <si>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</si>
  <si>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</si>
  <si>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</si>
  <si>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</si>
  <si>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</si>
  <si>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</si>
  <si>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</si>
  <si>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</si>
  <si>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</si>
  <si>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</si>
  <si>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</si>
  <si>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</si>
  <si>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</si>
  <si>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</si>
  <si>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</si>
  <si>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</si>
  <si>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</si>
  <si>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</si>
  <si>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</si>
  <si>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</si>
  <si>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</si>
  <si>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</si>
  <si>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</si>
  <si>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</si>
  <si>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</si>
  <si>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</si>
  <si>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</si>
  <si>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</si>
  <si>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</si>
  <si>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</si>
  <si>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</si>
  <si>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</si>
  <si>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</si>
  <si>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</si>
  <si>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</si>
  <si>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</si>
  <si>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</si>
  <si>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</si>
  <si>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</si>
  <si>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</si>
  <si>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</si>
  <si>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</si>
  <si>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</si>
  <si>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</si>
  <si>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</si>
  <si>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</si>
  <si>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</si>
  <si>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</si>
  <si>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</si>
  <si>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</si>
  <si>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</si>
  <si>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</si>
  <si>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</si>
  <si>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</si>
  <si>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</si>
  <si>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</si>
  <si>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</si>
  <si>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</si>
  <si>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</si>
  <si>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</si>
  <si>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</si>
  <si>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</si>
  <si>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</si>
  <si>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</si>
  <si>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</si>
  <si>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</si>
  <si>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</si>
  <si>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</si>
  <si>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</si>
  <si>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</si>
  <si>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</si>
  <si>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</si>
  <si>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</si>
  <si>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</si>
  <si>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</si>
  <si>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</si>
  <si>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</si>
  <si>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</si>
  <si>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</si>
  <si>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</si>
  <si>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</si>
  <si>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</si>
  <si>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</si>
  <si>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</si>
  <si>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</si>
  <si>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</si>
  <si>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</si>
  <si>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</si>
  <si>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</si>
  <si>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</si>
  <si>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</si>
  <si>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</si>
  <si>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</si>
  <si>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</si>
  <si>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</si>
  <si>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</si>
  <si>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</si>
  <si>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</si>
  <si>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</si>
  <si>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</si>
  <si>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</si>
  <si>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</si>
  <si>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</si>
  <si>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</si>
  <si>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</si>
  <si>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</si>
  <si>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</si>
  <si>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</si>
  <si>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</si>
  <si>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</si>
  <si>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</si>
  <si>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</si>
  <si>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</si>
  <si>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</si>
  <si>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</si>
  <si>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</si>
  <si>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</si>
  <si>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</si>
  <si>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</si>
  <si>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</si>
  <si>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</si>
  <si>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</si>
  <si>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</si>
  <si>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</si>
  <si>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</si>
  <si>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</si>
  <si>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</si>
  <si>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</si>
  <si>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</si>
  <si>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</si>
  <si>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</si>
  <si>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</si>
  <si>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</si>
  <si>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</si>
  <si>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</si>
  <si>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</si>
  <si>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</si>
  <si>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</si>
  <si>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</si>
  <si>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</si>
  <si>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</si>
  <si>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</si>
  <si>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</si>
  <si>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</si>
  <si>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</si>
  <si>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</si>
  <si>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</si>
  <si>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</si>
  <si>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</si>
  <si>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</si>
  <si>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</si>
  <si>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</si>
  <si>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</si>
  <si>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</si>
  <si>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</si>
  <si>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</si>
  <si>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</si>
  <si>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</si>
  <si>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</si>
  <si>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</si>
  <si>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</si>
  <si>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</si>
  <si>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</si>
  <si>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</si>
  <si>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</si>
  <si>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</si>
  <si>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</si>
  <si>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</si>
  <si>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</si>
  <si>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</si>
  <si>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</si>
  <si>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</si>
  <si>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</si>
  <si>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</si>
  <si>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</si>
  <si>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</si>
  <si>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</si>
  <si>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</si>
  <si>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</si>
  <si>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</si>
  <si>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</si>
  <si>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</si>
  <si>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</si>
  <si>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</si>
  <si>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</si>
  <si>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</si>
  <si>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</si>
  <si>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</si>
  <si>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</si>
  <si>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</si>
  <si>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</si>
  <si>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</si>
  <si>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</si>
  <si>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</si>
  <si>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</si>
  <si>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</si>
  <si>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</si>
  <si>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</si>
  <si>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</si>
  <si>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</si>
  <si>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</si>
  <si>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</si>
  <si>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</si>
  <si>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</si>
  <si>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</si>
  <si>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</si>
  <si>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</si>
  <si>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</si>
  <si>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</si>
  <si>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</si>
  <si>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</si>
  <si>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</si>
  <si>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</si>
  <si>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</si>
  <si>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</si>
  <si>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</si>
  <si>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</si>
  <si>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</si>
  <si>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</si>
  <si>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</si>
  <si>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</si>
  <si>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</si>
  <si>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</si>
  <si>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</si>
  <si>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</si>
  <si>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</si>
  <si>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</si>
  <si>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</si>
  <si>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</si>
  <si>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</si>
  <si>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</si>
  <si>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</si>
  <si>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</si>
  <si>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</si>
  <si>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</si>
  <si>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</si>
  <si>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</si>
  <si>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</si>
  <si>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</si>
  <si>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</si>
  <si>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</si>
  <si>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</si>
  <si>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</si>
  <si>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</si>
  <si>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</si>
  <si>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</si>
  <si>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</si>
  <si>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</si>
  <si>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</si>
  <si>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</si>
  <si>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</si>
  <si>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</si>
  <si>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</si>
  <si>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</si>
  <si>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</si>
  <si>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</si>
  <si>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</si>
  <si>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</si>
  <si>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</si>
  <si>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</si>
  <si>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</si>
  <si>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</si>
  <si>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</si>
  <si>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</si>
  <si>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</si>
  <si>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</si>
  <si>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</si>
  <si>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</si>
  <si>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</si>
  <si>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</si>
  <si>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</si>
  <si>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</si>
  <si>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</si>
  <si>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</si>
  <si>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</si>
  <si>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</si>
  <si>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</si>
  <si>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</si>
  <si>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</si>
  <si>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</si>
  <si>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</si>
  <si>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</si>
  <si>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</si>
  <si>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</si>
  <si>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</si>
  <si>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</si>
  <si>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</si>
  <si>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</si>
  <si>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</si>
  <si>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</si>
  <si>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</si>
  <si>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</si>
  <si>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</si>
  <si>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</si>
  <si>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</si>
  <si>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</si>
  <si>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</si>
  <si>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</si>
  <si>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</si>
  <si>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</si>
  <si>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</si>
  <si>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</si>
  <si>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</si>
  <si>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</si>
  <si>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</si>
  <si>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</si>
  <si>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</si>
  <si>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</si>
  <si>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</si>
  <si>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</si>
  <si>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</si>
  <si>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</si>
  <si>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</si>
  <si>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</si>
  <si>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</si>
  <si>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</si>
  <si>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</si>
  <si>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</si>
  <si>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</si>
  <si>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</si>
  <si>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</si>
  <si>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</si>
  <si>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</si>
  <si>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</si>
  <si>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</si>
  <si>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</si>
  <si>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</si>
  <si>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</si>
  <si>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</si>
  <si>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</si>
  <si>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</si>
  <si>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</si>
  <si>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</si>
  <si>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</si>
  <si>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</si>
  <si>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</si>
  <si>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</si>
  <si>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</si>
  <si>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</si>
  <si>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</si>
  <si>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</si>
  <si>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</si>
  <si>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</si>
  <si>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</si>
  <si>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</si>
  <si>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</si>
  <si>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</si>
  <si>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</si>
  <si>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</si>
  <si>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</si>
  <si>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</si>
  <si>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</si>
  <si>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</si>
  <si>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</si>
  <si>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</si>
  <si>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</si>
  <si>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</si>
  <si>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</si>
  <si>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</si>
  <si>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</si>
  <si>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</si>
  <si>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</si>
  <si>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</si>
  <si>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</si>
  <si>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</si>
  <si>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</si>
  <si>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</si>
  <si>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</si>
  <si>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</si>
  <si>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</si>
  <si>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</si>
  <si>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</si>
  <si>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</si>
  <si>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</si>
  <si>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</si>
  <si>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</si>
  <si>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</si>
  <si>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</si>
  <si>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</si>
  <si>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</si>
  <si>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</si>
  <si>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</si>
  <si>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</si>
  <si>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</si>
  <si>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</si>
  <si>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</si>
  <si>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</si>
  <si>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</si>
  <si>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</si>
  <si>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</si>
  <si>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</si>
  <si>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</si>
  <si>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</si>
  <si>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</si>
  <si>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</si>
  <si>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</si>
  <si>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</si>
  <si>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</si>
  <si>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</si>
  <si>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</si>
  <si>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</si>
  <si>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</si>
  <si>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</si>
  <si>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</si>
  <si>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</si>
  <si>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</si>
  <si>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</si>
  <si>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</si>
  <si>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</si>
  <si>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</si>
  <si>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</si>
  <si>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</si>
  <si>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</si>
  <si>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</si>
  <si>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</si>
  <si>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</si>
  <si>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</si>
  <si>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</si>
  <si>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</si>
  <si>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</si>
  <si>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</si>
  <si>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</si>
  <si>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</si>
  <si>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</si>
  <si>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</si>
  <si>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</si>
  <si>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</si>
  <si>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</si>
  <si>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</si>
  <si>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</si>
  <si>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</si>
  <si>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</si>
  <si>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</si>
  <si>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</si>
  <si>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</si>
  <si>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</si>
  <si>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</si>
  <si>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</si>
  <si>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</si>
  <si>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</si>
  <si>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</si>
  <si>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</si>
  <si>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</si>
  <si>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</si>
  <si>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</si>
  <si>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</si>
  <si>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</si>
  <si>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</si>
  <si>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</si>
  <si>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</si>
  <si>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</si>
  <si>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</si>
  <si>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</si>
  <si>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</si>
  <si>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</si>
  <si>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</si>
  <si>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</si>
  <si>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</si>
  <si>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</si>
  <si>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</si>
  <si>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</si>
  <si>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</si>
  <si>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</si>
  <si>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</si>
  <si>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</si>
  <si>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</si>
  <si>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</si>
  <si>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</si>
  <si>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</si>
  <si>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</si>
  <si>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</si>
  <si>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</si>
  <si>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</si>
  <si>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</si>
  <si>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</si>
  <si>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</si>
  <si>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</si>
  <si>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</si>
  <si>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</si>
  <si>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</si>
  <si>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</si>
  <si>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</si>
  <si>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</si>
  <si>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</si>
  <si>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</si>
  <si>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</si>
  <si>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</si>
  <si>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</si>
  <si>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</si>
  <si>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</si>
  <si>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</si>
  <si>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</si>
  <si>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</si>
  <si>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</si>
  <si>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</si>
  <si>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</si>
  <si>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</si>
  <si>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</si>
  <si>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</si>
  <si>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</si>
  <si>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</si>
  <si>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</si>
  <si>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</si>
  <si>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</si>
  <si>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</si>
  <si>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</si>
  <si>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</si>
  <si>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</si>
  <si>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</si>
  <si>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</si>
  <si>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</si>
  <si>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</si>
  <si>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</si>
  <si>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</si>
  <si>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</si>
  <si>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</si>
  <si>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</si>
  <si>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</si>
  <si>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</si>
  <si>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</si>
  <si>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</si>
  <si>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</si>
  <si>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</si>
  <si>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</si>
  <si>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</si>
  <si>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</si>
  <si>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</si>
  <si>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</si>
  <si>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</si>
  <si>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</si>
  <si>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</si>
  <si>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</si>
  <si>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</si>
  <si>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</si>
  <si>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</si>
  <si>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</si>
  <si>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</si>
  <si>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</si>
  <si>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</si>
  <si>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</si>
  <si>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</si>
  <si>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</si>
  <si>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</si>
  <si>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</si>
  <si>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</si>
  <si>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</si>
  <si>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</si>
  <si>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</si>
  <si>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</si>
  <si>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</si>
  <si>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</si>
  <si>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</si>
  <si>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</si>
  <si>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</si>
  <si>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</si>
  <si>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</si>
  <si>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</si>
  <si>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</si>
  <si>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</si>
  <si>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</si>
  <si>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</si>
  <si>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</si>
  <si>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</si>
  <si>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</si>
  <si>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</si>
  <si>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</si>
  <si>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</si>
  <si>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</si>
  <si>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</si>
  <si>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</si>
  <si>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</si>
  <si>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</si>
  <si>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</si>
  <si>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</si>
  <si>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</si>
  <si>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</si>
  <si>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</si>
  <si>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</si>
  <si>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</si>
  <si>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</si>
  <si>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</si>
  <si>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</si>
  <si>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</si>
  <si>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</si>
  <si>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</si>
  <si>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</si>
  <si>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</si>
  <si>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</si>
  <si>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</si>
  <si>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</si>
  <si>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</si>
  <si>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</si>
  <si>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</si>
  <si>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</si>
  <si>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</si>
  <si>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</si>
  <si>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</si>
  <si>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</si>
  <si>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</si>
  <si>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</si>
  <si>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</si>
  <si>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</si>
  <si>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</si>
  <si>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</si>
  <si>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</si>
  <si>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</si>
  <si>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</si>
  <si>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</si>
  <si>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</si>
  <si>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</si>
  <si>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</si>
  <si>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</si>
  <si>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</si>
  <si>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</si>
  <si>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</si>
  <si>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</si>
  <si>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</si>
  <si>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</si>
  <si>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</si>
  <si>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</si>
  <si>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</si>
  <si>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</si>
  <si>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</si>
  <si>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</si>
  <si>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</si>
  <si>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</si>
  <si>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</si>
  <si>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</si>
  <si>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</si>
  <si>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</si>
  <si>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</si>
  <si>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</si>
  <si>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</si>
  <si>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</si>
  <si>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</si>
  <si>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</si>
  <si>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</si>
  <si>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</si>
  <si>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</si>
  <si>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</si>
  <si>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</si>
  <si>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</si>
  <si>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</si>
  <si>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</si>
  <si>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</si>
  <si>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</si>
  <si>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</si>
  <si>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</si>
  <si>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</si>
  <si>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</si>
  <si>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</si>
  <si>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</si>
  <si>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</si>
  <si>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</si>
  <si>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</si>
  <si>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</si>
  <si>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</si>
  <si>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</si>
  <si>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</si>
  <si>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</si>
  <si>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</si>
  <si>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</si>
  <si>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</si>
  <si>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</si>
  <si>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</si>
  <si>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</si>
  <si>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</si>
  <si>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</si>
  <si>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</si>
  <si>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</si>
  <si>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</si>
  <si>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</si>
  <si>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</si>
  <si>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</si>
  <si>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</si>
  <si>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</si>
  <si>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</si>
  <si>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</si>
  <si>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</si>
  <si>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</si>
  <si>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</si>
  <si>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</si>
  <si>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</si>
  <si>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</si>
  <si>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</si>
  <si>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</si>
  <si>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</si>
  <si>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</si>
  <si>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</si>
  <si>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</si>
  <si>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</si>
  <si>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</si>
  <si>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</si>
  <si>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</si>
  <si>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</si>
  <si>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</si>
  <si>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</si>
  <si>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</si>
  <si>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</si>
  <si>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</si>
  <si>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</si>
  <si>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</si>
  <si>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</si>
  <si>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</si>
  <si>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</si>
  <si>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</si>
  <si>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</si>
  <si>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</si>
  <si>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</si>
  <si>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</si>
  <si>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</si>
  <si>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</si>
  <si>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</si>
  <si>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</si>
  <si>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</si>
  <si>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</si>
  <si>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</si>
  <si>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</si>
  <si>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</si>
  <si>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</si>
  <si>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</si>
  <si>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</si>
  <si>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</si>
  <si>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</si>
  <si>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</si>
  <si>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</si>
  <si>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</si>
  <si>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</si>
  <si>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</si>
  <si>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</si>
  <si>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</si>
  <si>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</si>
  <si>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</si>
  <si>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</si>
  <si>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</si>
  <si>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</si>
  <si>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</si>
  <si>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</si>
  <si>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</si>
  <si>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</si>
  <si>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</si>
  <si>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</si>
  <si>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</si>
  <si>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</si>
  <si>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</si>
  <si>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</si>
  <si>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</si>
  <si>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</si>
  <si>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</si>
  <si>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</si>
  <si>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</si>
  <si>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</si>
  <si>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</si>
  <si>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</si>
  <si>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</si>
  <si>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</si>
  <si>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</si>
  <si>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</si>
  <si>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</si>
  <si>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</si>
  <si>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</si>
  <si>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</si>
  <si>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</si>
  <si>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</si>
  <si>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</si>
  <si>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</si>
  <si>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</si>
  <si>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</si>
  <si>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</si>
  <si>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</si>
  <si>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</si>
  <si>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</si>
  <si>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</si>
  <si>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</si>
  <si>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</si>
  <si>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</si>
  <si>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</si>
  <si>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</si>
  <si>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</si>
  <si>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</si>
  <si>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</si>
  <si>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</si>
  <si>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</si>
  <si>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</si>
  <si>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</si>
  <si>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</si>
  <si>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</si>
  <si>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</si>
  <si>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</si>
  <si>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</si>
  <si>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</si>
  <si>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</si>
  <si>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</si>
  <si>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</si>
  <si>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</si>
  <si>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</si>
  <si>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</si>
  <si>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</si>
  <si>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</si>
  <si>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</si>
  <si>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</si>
  <si>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</si>
  <si>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</si>
  <si>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</si>
  <si>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</si>
  <si>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</si>
  <si>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</si>
  <si>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</si>
  <si>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</si>
  <si>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</si>
  <si>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</si>
  <si>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</si>
  <si>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</si>
  <si>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</si>
  <si>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</si>
  <si>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</si>
  <si>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</si>
  <si>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</si>
  <si>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</si>
  <si>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</si>
  <si>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</si>
  <si>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</si>
  <si>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</si>
  <si>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</si>
  <si>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</si>
  <si>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</si>
  <si>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</si>
  <si>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</si>
  <si>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</si>
  <si>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</si>
  <si>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</si>
  <si>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</si>
  <si>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</si>
  <si>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</si>
  <si>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</si>
  <si>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</si>
  <si>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</si>
  <si>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</si>
  <si>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</si>
  <si>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</si>
  <si>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</si>
  <si>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</si>
  <si>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</si>
  <si>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</si>
  <si>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</si>
  <si>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</si>
  <si>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</si>
  <si>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</si>
  <si>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</si>
  <si>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</si>
  <si>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</si>
  <si>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</si>
  <si>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</si>
  <si>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</si>
  <si>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</si>
  <si>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</si>
  <si>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</si>
  <si>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</si>
  <si>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</si>
  <si>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</si>
  <si>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</si>
  <si>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</si>
  <si>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</si>
  <si>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</si>
  <si>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</si>
  <si>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</si>
  <si>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</si>
  <si>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</si>
  <si>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</si>
  <si>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</si>
  <si>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</si>
  <si>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</si>
  <si>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</si>
  <si>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</si>
  <si>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</si>
  <si>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</si>
  <si>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</si>
  <si>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</si>
  <si>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</si>
  <si>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</si>
  <si>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</si>
  <si>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</si>
  <si>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</si>
  <si>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</si>
  <si>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</si>
  <si>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</si>
  <si>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</si>
  <si>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</si>
  <si>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</si>
  <si>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</si>
  <si>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</si>
  <si>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</si>
  <si>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</si>
  <si>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</si>
  <si>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</si>
  <si>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</si>
  <si>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</si>
  <si>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</si>
  <si>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</si>
  <si>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</si>
  <si>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</si>
  <si>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</si>
  <si>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</si>
  <si>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</si>
  <si>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</si>
  <si>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</si>
  <si>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</si>
  <si>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</si>
  <si>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</si>
  <si>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</si>
  <si>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</si>
  <si>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</si>
  <si>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</si>
  <si>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</si>
  <si>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</si>
  <si>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</si>
  <si>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</si>
  <si>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</si>
  <si>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</si>
  <si>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</si>
  <si>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</si>
  <si>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</si>
  <si>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</si>
  <si>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</si>
  <si>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</si>
  <si>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</si>
  <si>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</si>
  <si>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</si>
  <si>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</si>
  <si>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</si>
  <si>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</si>
  <si>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</si>
  <si>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</si>
  <si>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</si>
  <si>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</si>
  <si>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</si>
  <si>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</si>
  <si>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</si>
  <si>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</si>
  <si>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</si>
  <si>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</si>
  <si>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</si>
  <si>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</si>
  <si>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</si>
  <si>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</si>
  <si>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</si>
  <si>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</si>
  <si>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</si>
  <si>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</si>
  <si>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</si>
  <si>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</si>
  <si>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</si>
  <si>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</si>
  <si>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</si>
  <si>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</si>
  <si>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</si>
  <si>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</si>
  <si>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</si>
  <si>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</si>
  <si>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</si>
  <si>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</si>
  <si>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</si>
  <si>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</si>
  <si>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</si>
  <si>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</si>
  <si>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</si>
  <si>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</si>
  <si>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</si>
  <si>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</si>
  <si>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</si>
  <si>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</si>
  <si>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</si>
  <si>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</si>
  <si>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</si>
  <si>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</si>
  <si>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</si>
  <si>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</si>
  <si>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</si>
  <si>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</si>
  <si>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</si>
  <si>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</si>
  <si>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</si>
  <si>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</si>
  <si>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</si>
  <si>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</si>
  <si>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</si>
  <si>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</si>
  <si>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</si>
  <si>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</si>
  <si>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</si>
  <si>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</si>
  <si>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</si>
  <si>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</si>
  <si>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</si>
  <si>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</si>
  <si>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</si>
  <si>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</si>
  <si>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</si>
  <si>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</si>
  <si>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</si>
  <si>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</si>
  <si>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</si>
  <si>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</si>
  <si>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</si>
  <si>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</si>
  <si>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</si>
  <si>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</si>
  <si>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</si>
  <si>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</si>
  <si>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</si>
  <si>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</si>
  <si>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</si>
  <si>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</si>
  <si>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</si>
  <si>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</si>
  <si>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</si>
  <si>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</si>
  <si>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</si>
  <si>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</si>
  <si>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</si>
  <si>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</si>
  <si>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</si>
  <si>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</si>
  <si>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</si>
  <si>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</si>
  <si>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</si>
  <si>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</si>
  <si>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</si>
  <si>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</si>
  <si>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</si>
  <si>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</si>
  <si>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</si>
  <si>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</si>
  <si>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</si>
  <si>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</si>
  <si>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</si>
  <si>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</si>
  <si>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</si>
  <si>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</si>
  <si>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</si>
  <si>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</si>
  <si>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</si>
  <si>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</si>
  <si>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</si>
  <si>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</si>
  <si>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</si>
  <si>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</si>
  <si>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</si>
  <si>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</si>
  <si>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</si>
  <si>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</si>
  <si>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</si>
  <si>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</si>
  <si>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</si>
  <si>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</si>
  <si>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</si>
  <si>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</si>
  <si>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</si>
  <si>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</si>
  <si>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</si>
  <si>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</si>
  <si>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</si>
  <si>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</si>
  <si>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</si>
  <si>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</si>
  <si>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</si>
  <si>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</si>
  <si>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</si>
  <si>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</si>
  <si>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</si>
  <si>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</si>
  <si>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</si>
  <si>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</si>
  <si>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</si>
  <si>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</si>
  <si>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</si>
  <si>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</si>
  <si>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</si>
  <si>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</si>
  <si>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</si>
  <si>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</si>
  <si>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</si>
  <si>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</si>
  <si>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</si>
  <si>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</si>
  <si>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</si>
  <si>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</si>
  <si>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</si>
  <si>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</si>
  <si>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</si>
  <si>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</si>
  <si>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</si>
  <si>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</si>
  <si>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</si>
  <si>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</si>
  <si>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</si>
  <si>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</si>
  <si>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</si>
  <si>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</si>
  <si>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</si>
  <si>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</si>
  <si>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</si>
  <si>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</si>
  <si>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</si>
  <si>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</si>
  <si>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</si>
  <si>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</si>
  <si>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</si>
  <si>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</si>
  <si>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</si>
  <si>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</si>
  <si>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</si>
  <si>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</si>
  <si>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</si>
  <si>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</si>
  <si>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</si>
  <si>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</si>
  <si>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</si>
  <si>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</si>
  <si>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</si>
  <si>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</si>
  <si>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</si>
  <si>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</si>
  <si>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</si>
  <si>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</si>
  <si>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</si>
  <si>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</si>
  <si>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</si>
  <si>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</si>
  <si>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</si>
  <si>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</si>
  <si>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</si>
  <si>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</si>
  <si>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</si>
  <si>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</si>
  <si>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</si>
  <si>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</si>
  <si>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</si>
  <si>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</si>
  <si>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</si>
  <si>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</si>
  <si>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</si>
  <si>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</si>
  <si>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</si>
  <si>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</si>
  <si>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</si>
  <si>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</si>
  <si>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</si>
  <si>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</si>
  <si>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</si>
  <si>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</si>
  <si>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</si>
  <si>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</si>
  <si>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</si>
  <si>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</si>
  <si>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</si>
  <si>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</si>
  <si>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</si>
  <si>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</si>
  <si>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</si>
  <si>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</si>
  <si>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</si>
  <si>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</si>
  <si>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</si>
  <si>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</si>
  <si>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</si>
  <si>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</si>
  <si>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</si>
  <si>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</si>
  <si>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</si>
  <si>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</si>
  <si>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</si>
  <si>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</si>
  <si>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</si>
  <si>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</si>
  <si>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</si>
  <si>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</si>
  <si>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</si>
  <si>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</si>
  <si>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</si>
  <si>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</si>
  <si>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</si>
  <si>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</si>
  <si>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</si>
  <si>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</si>
  <si>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</si>
  <si>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</si>
  <si>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</si>
  <si>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</si>
  <si>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</si>
  <si>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</si>
  <si>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</si>
  <si>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</si>
  <si>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</si>
  <si>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</si>
  <si>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</si>
  <si>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</si>
  <si>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</si>
  <si>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</si>
  <si>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</si>
  <si>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</si>
  <si>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</si>
  <si>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</si>
  <si>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</si>
  <si>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</si>
  <si>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</si>
  <si>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</si>
  <si>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</si>
  <si>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</si>
  <si>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</si>
  <si>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</si>
  <si>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</si>
  <si>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</si>
  <si>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</si>
  <si>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</si>
  <si>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</si>
  <si>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</si>
  <si>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</si>
  <si>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</si>
  <si>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</si>
  <si>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</si>
  <si>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</si>
  <si>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</si>
  <si>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</si>
  <si>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</si>
  <si>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</si>
  <si>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</si>
  <si>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</si>
  <si>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</si>
  <si>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</si>
  <si>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</si>
  <si>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</si>
  <si>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</si>
  <si>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</si>
  <si>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</si>
  <si>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</si>
  <si>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</si>
  <si>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</si>
  <si>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</si>
  <si>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</si>
  <si>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</si>
  <si>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</si>
  <si>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</si>
  <si>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</si>
  <si>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</si>
  <si>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</si>
  <si>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</si>
  <si>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</si>
  <si>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</si>
  <si>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</si>
  <si>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</si>
  <si>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</si>
  <si>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</si>
  <si>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</si>
  <si>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</si>
  <si>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</si>
  <si>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</si>
  <si>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</si>
  <si>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</si>
  <si>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</si>
  <si>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</si>
  <si>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</si>
  <si>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</si>
  <si>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</si>
  <si>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</si>
  <si>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</si>
  <si>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</si>
  <si>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</si>
  <si>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</si>
  <si>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</si>
  <si>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</si>
  <si>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</si>
  <si>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</si>
  <si>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</si>
  <si>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</si>
  <si>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</si>
  <si>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</si>
  <si>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</si>
  <si>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</si>
  <si>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</si>
  <si>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</si>
  <si>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</si>
  <si>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</si>
  <si>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</si>
  <si>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</si>
  <si>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</si>
  <si>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</si>
  <si>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</si>
  <si>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</si>
  <si>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</si>
  <si>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</si>
  <si>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</si>
  <si>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</si>
  <si>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</si>
  <si>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</si>
  <si>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</si>
  <si>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</si>
  <si>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</si>
  <si>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</si>
  <si>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</si>
  <si>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</si>
  <si>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</si>
  <si>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</si>
  <si>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</si>
  <si>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</si>
  <si>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</si>
  <si>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</si>
  <si>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</si>
  <si>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</si>
  <si>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</si>
  <si>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</si>
  <si>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</si>
  <si>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</si>
  <si>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</si>
  <si>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</si>
  <si>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</si>
  <si>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</si>
  <si>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</si>
  <si>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</si>
  <si>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</si>
  <si>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</si>
  <si>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</si>
  <si>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</si>
  <si>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</si>
  <si>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</si>
  <si>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</si>
  <si>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</si>
  <si>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</si>
  <si>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</si>
  <si>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</si>
  <si>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</si>
  <si>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</si>
  <si>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</si>
  <si>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</si>
  <si>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</si>
  <si>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</si>
  <si>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</si>
  <si>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</si>
  <si>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</si>
  <si>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</si>
  <si>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</si>
  <si>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</si>
  <si>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</si>
  <si>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</si>
  <si>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</si>
  <si>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</si>
  <si>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</si>
  <si>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</si>
  <si>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</si>
  <si>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</si>
  <si>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</si>
  <si>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</si>
  <si>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</si>
  <si>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</si>
  <si>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</si>
  <si>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</si>
  <si>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</si>
  <si>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</si>
  <si>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</si>
  <si>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</si>
  <si>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</si>
  <si>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</si>
  <si>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</si>
  <si>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</si>
  <si>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</si>
  <si>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</si>
  <si>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</si>
  <si>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</si>
  <si>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</si>
  <si>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</si>
  <si>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</si>
  <si>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</si>
  <si>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</si>
  <si>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</si>
  <si>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</si>
  <si>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</si>
  <si>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</si>
  <si>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</si>
  <si>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</si>
  <si>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</si>
  <si>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</si>
  <si>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</si>
  <si>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</si>
  <si>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</si>
  <si>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</si>
  <si>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</si>
  <si>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</si>
  <si>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</si>
  <si>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</si>
  <si>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</si>
  <si>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</si>
  <si>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</si>
  <si>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</si>
  <si>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</si>
  <si>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</si>
  <si>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</si>
  <si>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</si>
  <si>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</si>
  <si>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</si>
  <si>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</si>
  <si>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</si>
  <si>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</si>
  <si>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</si>
  <si>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</si>
  <si>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</si>
  <si>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</si>
  <si>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</si>
  <si>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</si>
  <si>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</si>
  <si>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</si>
  <si>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</si>
  <si>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</si>
  <si>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</si>
  <si>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</si>
  <si>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</si>
  <si>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</si>
  <si>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</si>
  <si>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</si>
  <si>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</si>
  <si>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</si>
  <si>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</si>
  <si>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</si>
  <si>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</si>
  <si>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</si>
  <si>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</si>
  <si>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</si>
  <si>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</si>
  <si>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</si>
  <si>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</si>
  <si>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</si>
  <si>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</si>
  <si>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</si>
  <si>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</si>
  <si>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</si>
  <si>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</si>
  <si>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</si>
  <si>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</si>
  <si>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</si>
  <si>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</si>
  <si>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</si>
  <si>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</si>
  <si>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</si>
  <si>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</si>
  <si>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</si>
  <si>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</si>
  <si>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</si>
  <si>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</si>
  <si>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</si>
  <si>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</si>
  <si>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</si>
  <si>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</si>
  <si>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</si>
  <si>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</si>
  <si>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</si>
  <si>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</si>
  <si>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</si>
  <si>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</si>
  <si>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</si>
  <si>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</si>
  <si>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</si>
  <si>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</si>
  <si>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</si>
  <si>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</si>
  <si>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</si>
  <si>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</si>
  <si>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</si>
  <si>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</si>
  <si>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</si>
  <si>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</si>
  <si>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</si>
  <si>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</si>
  <si>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</si>
  <si>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</si>
  <si>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</si>
  <si>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</si>
  <si>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</si>
  <si>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</si>
  <si>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</si>
  <si>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</si>
  <si>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</si>
  <si>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</si>
  <si>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</si>
  <si>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</si>
  <si>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</si>
  <si>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</si>
  <si>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</si>
  <si>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</si>
  <si>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</si>
  <si>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</si>
  <si>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</si>
  <si>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</si>
  <si>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</si>
  <si>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</si>
  <si>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</si>
  <si>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</si>
  <si>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</si>
  <si>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</si>
  <si>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</si>
  <si>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</si>
  <si>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</si>
  <si>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</si>
  <si>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</si>
  <si>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</si>
  <si>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</si>
  <si>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</si>
  <si>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</si>
  <si>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</si>
  <si>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</si>
  <si>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</si>
  <si>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</si>
  <si>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</si>
  <si>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</si>
  <si>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</si>
  <si>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</si>
  <si>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</si>
  <si>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</si>
  <si>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</si>
  <si>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</si>
  <si>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</si>
  <si>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</si>
  <si>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</si>
  <si>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</si>
  <si>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</si>
  <si>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</si>
  <si>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</si>
  <si>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</si>
  <si>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</si>
  <si>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</si>
  <si>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</si>
  <si>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</si>
  <si>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</si>
  <si>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</si>
  <si>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</si>
  <si>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</si>
  <si>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</si>
  <si>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</si>
  <si>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</si>
  <si>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</si>
  <si>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</si>
  <si>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</si>
  <si>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</si>
  <si>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</si>
  <si>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</si>
  <si>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</si>
  <si>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</si>
  <si>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</si>
  <si>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</si>
  <si>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</si>
  <si>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</si>
  <si>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</si>
  <si>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</si>
  <si>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</si>
  <si>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</si>
  <si>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</si>
  <si>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</si>
  <si>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</si>
  <si>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</si>
  <si>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</si>
  <si>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</si>
  <si>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</si>
  <si>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</si>
  <si>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</si>
  <si>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</si>
  <si>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</si>
  <si>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</si>
  <si>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</si>
  <si>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</si>
  <si>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</si>
  <si>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</si>
  <si>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</si>
  <si>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</si>
  <si>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</si>
  <si>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</si>
  <si>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</si>
  <si>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</si>
  <si>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</si>
  <si>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</si>
  <si>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</si>
  <si>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</si>
  <si>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</si>
  <si>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</si>
  <si>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</si>
  <si>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</si>
  <si>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</si>
  <si>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</si>
  <si>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</si>
  <si>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</si>
  <si>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</si>
  <si>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</si>
  <si>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</si>
  <si>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</si>
  <si>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</si>
  <si>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</si>
  <si>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</si>
  <si>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</si>
  <si>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</si>
  <si>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</si>
  <si>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</si>
  <si>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</si>
  <si>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</si>
  <si>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</si>
  <si>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</si>
  <si>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</si>
  <si>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</si>
  <si>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</si>
  <si>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</si>
  <si>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</si>
  <si>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</si>
  <si>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</si>
  <si>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</si>
  <si>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</si>
  <si>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</si>
  <si>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</si>
  <si>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</si>
  <si>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</si>
  <si>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</si>
  <si>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</si>
  <si>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</si>
  <si>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</si>
  <si>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</si>
  <si>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</si>
  <si>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</si>
  <si>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</si>
  <si>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</si>
  <si>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</si>
  <si>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</si>
  <si>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</si>
  <si>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</si>
  <si>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</si>
  <si>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</si>
  <si>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</si>
  <si>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</si>
  <si>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</si>
  <si>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</si>
  <si>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</si>
  <si>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</si>
  <si>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</si>
  <si>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</si>
  <si>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</si>
  <si>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</si>
  <si>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</si>
  <si>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</si>
  <si>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</si>
  <si>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</si>
  <si>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</si>
  <si>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</si>
  <si>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</si>
  <si>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</si>
  <si>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</si>
  <si>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</si>
  <si>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</si>
  <si>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</si>
  <si>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</si>
  <si>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</si>
  <si>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</si>
  <si>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</si>
  <si>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</si>
  <si>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</si>
  <si>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</si>
  <si>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</si>
  <si>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</si>
  <si>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</si>
  <si>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</si>
  <si>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</si>
  <si>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</si>
  <si>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</si>
  <si>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</si>
  <si>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</si>
  <si>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</si>
  <si>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</si>
  <si>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</si>
  <si>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</si>
  <si>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</si>
  <si>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</si>
  <si>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</si>
  <si>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</si>
  <si>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</si>
  <si>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</si>
  <si>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</si>
  <si>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</si>
  <si>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</si>
  <si>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</si>
  <si>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</si>
  <si>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</si>
  <si>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</si>
  <si>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</si>
  <si>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</si>
  <si>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</si>
  <si>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</si>
  <si>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</si>
  <si>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</si>
  <si>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</si>
  <si>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</si>
  <si>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</si>
  <si>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</si>
  <si>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</si>
  <si>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</si>
  <si>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</si>
  <si>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</si>
  <si>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</si>
  <si>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</si>
  <si>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</si>
  <si>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</si>
  <si>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</si>
  <si>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</si>
  <si>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</si>
  <si>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</si>
  <si>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</si>
  <si>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</si>
  <si>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</si>
  <si>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</si>
  <si>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</si>
  <si>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</si>
  <si>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</si>
  <si>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</si>
  <si>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</si>
  <si>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</si>
  <si>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</si>
  <si>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</si>
  <si>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</si>
  <si>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</si>
  <si>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</si>
  <si>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</si>
  <si>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</si>
  <si>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</si>
  <si>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</si>
  <si>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</si>
  <si>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</si>
  <si>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</si>
  <si>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</si>
  <si>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</si>
  <si>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</si>
  <si>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</si>
  <si>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</si>
  <si>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</si>
  <si>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</si>
  <si>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</si>
  <si>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</si>
  <si>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</si>
  <si>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</si>
  <si>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</si>
  <si>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</si>
  <si>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</si>
  <si>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</si>
  <si>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</si>
  <si>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</si>
  <si>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</si>
  <si>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</si>
  <si>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</si>
  <si>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</si>
  <si>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</si>
  <si>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</si>
  <si>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</si>
  <si>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</si>
  <si>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</si>
  <si>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</si>
  <si>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</si>
  <si>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</si>
  <si>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</si>
  <si>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</si>
  <si>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</si>
  <si>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</si>
  <si>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</si>
  <si>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</si>
  <si>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</si>
  <si>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</si>
  <si>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</si>
  <si>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</si>
  <si>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</si>
  <si>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</si>
  <si>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</si>
  <si>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</si>
  <si>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</si>
  <si>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</si>
  <si>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</si>
  <si>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</si>
  <si>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</si>
  <si>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</si>
  <si>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</si>
  <si>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</si>
  <si>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</si>
  <si>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</si>
  <si>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</si>
  <si>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</si>
  <si>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</si>
  <si>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</si>
  <si>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</si>
  <si>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</si>
  <si>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</si>
  <si>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</si>
  <si>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</si>
  <si>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</si>
  <si>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</si>
  <si>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</si>
  <si>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</si>
  <si>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</si>
  <si>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</si>
  <si>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</si>
  <si>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</si>
  <si>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</si>
  <si>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</si>
  <si>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</si>
  <si>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</si>
  <si>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</si>
  <si>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</si>
  <si>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</si>
  <si>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</si>
  <si>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</si>
  <si>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</si>
  <si>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</si>
  <si>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</si>
  <si>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</si>
  <si>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</si>
  <si>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</si>
  <si>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</si>
  <si>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</si>
  <si>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</si>
  <si>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</si>
  <si>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</si>
  <si>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</si>
  <si>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</si>
  <si>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</si>
  <si>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</si>
  <si>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</si>
  <si>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</si>
  <si>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</si>
  <si>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</si>
  <si>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</si>
  <si>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</si>
  <si>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</si>
  <si>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</si>
  <si>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</si>
  <si>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</si>
  <si>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</si>
  <si>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</si>
  <si>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</si>
  <si>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</si>
  <si>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</si>
  <si>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</si>
  <si>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</si>
  <si>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</si>
  <si>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</si>
  <si>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</si>
  <si>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</si>
  <si>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</si>
  <si>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</si>
  <si>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</si>
  <si>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</si>
  <si>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</si>
  <si>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</si>
  <si>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</si>
  <si>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</si>
  <si>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</si>
  <si>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</si>
  <si>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</si>
  <si>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</si>
  <si>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</si>
  <si>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</si>
  <si>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</si>
  <si>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</si>
  <si>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</si>
  <si>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</si>
  <si>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</si>
  <si>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</si>
  <si>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</si>
  <si>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</si>
  <si>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</si>
  <si>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</si>
  <si>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</si>
  <si>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</si>
  <si>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</si>
  <si>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</si>
  <si>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</si>
  <si>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</si>
  <si>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</si>
  <si>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</si>
  <si>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</si>
  <si>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</si>
  <si>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</si>
  <si>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</si>
  <si>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</si>
  <si>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</si>
  <si>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</si>
  <si>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</si>
  <si>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</si>
  <si>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</si>
  <si>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</si>
  <si>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</si>
  <si>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</si>
  <si>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</si>
  <si>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</si>
  <si>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</si>
  <si>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</si>
  <si>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</si>
  <si>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</si>
  <si>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</si>
  <si>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</si>
  <si>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</si>
  <si>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</si>
  <si>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</si>
  <si>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</si>
  <si>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</si>
  <si>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</si>
  <si>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</si>
  <si>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</si>
  <si>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</si>
  <si>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</si>
  <si>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</si>
  <si>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</si>
  <si>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</si>
  <si>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</si>
  <si>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</si>
  <si>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</si>
  <si>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</si>
  <si>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</si>
  <si>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</si>
  <si>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</si>
  <si>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</si>
  <si>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</si>
  <si>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</si>
  <si>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</si>
  <si>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</si>
  <si>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</si>
  <si>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</si>
  <si>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</si>
  <si>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</si>
  <si>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</si>
  <si>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</si>
  <si>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</si>
  <si>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</si>
  <si>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</si>
  <si>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</si>
  <si>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</si>
  <si>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</si>
  <si>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</si>
  <si>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</si>
  <si>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</si>
  <si>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</si>
  <si>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</si>
  <si>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</si>
  <si>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</si>
  <si>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</si>
  <si>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</si>
  <si>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</si>
  <si>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</si>
  <si>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</si>
  <si>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</si>
  <si>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</si>
  <si>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</si>
  <si>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</si>
  <si>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</si>
  <si>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</si>
  <si>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</si>
  <si>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</si>
  <si>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</si>
  <si>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</si>
  <si>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</si>
  <si>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</si>
  <si>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</si>
  <si>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</si>
  <si>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</si>
  <si>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</si>
  <si>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</si>
  <si>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</si>
  <si>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</si>
  <si>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</si>
  <si>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</si>
  <si>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</si>
  <si>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</si>
  <si>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</si>
  <si>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</si>
  <si>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</si>
  <si>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</si>
  <si>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</si>
  <si>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</si>
  <si>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</si>
  <si>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</si>
  <si>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</si>
  <si>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</si>
  <si>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</si>
  <si>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</si>
  <si>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</si>
  <si>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</si>
  <si>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</si>
  <si>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</si>
  <si>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</si>
  <si>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</si>
  <si>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</si>
  <si>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</si>
  <si>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</si>
  <si>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</si>
  <si>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</si>
  <si>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</si>
  <si>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</si>
  <si>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</si>
  <si>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</si>
  <si>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</si>
  <si>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</si>
  <si>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</si>
  <si>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</si>
  <si>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</si>
  <si>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</si>
  <si>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</si>
  <si>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</si>
  <si>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</si>
  <si>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</si>
  <si>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</si>
  <si>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</si>
  <si>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</si>
  <si>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</si>
  <si>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</si>
  <si>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</si>
  <si>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</si>
  <si>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</si>
  <si>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</si>
  <si>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</si>
  <si>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</si>
  <si>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</si>
  <si>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</si>
  <si>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</si>
  <si>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</si>
  <si>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</si>
  <si>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</si>
  <si>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</si>
  <si>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</si>
  <si>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</si>
  <si>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</si>
  <si>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</si>
  <si>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</si>
  <si>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</si>
  <si>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</si>
  <si>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</si>
  <si>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</si>
  <si>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</si>
  <si>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</si>
  <si>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</si>
  <si>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</si>
  <si>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</si>
  <si>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</si>
  <si>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</si>
  <si>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</si>
  <si>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</si>
  <si>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</si>
  <si>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</si>
  <si>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</si>
  <si>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</si>
  <si>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</si>
  <si>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</si>
  <si>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</si>
  <si>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</si>
  <si>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</si>
  <si>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</si>
  <si>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</si>
  <si>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</si>
  <si>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</si>
  <si>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</si>
  <si>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</si>
  <si>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</si>
  <si>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</si>
  <si>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</si>
  <si>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</si>
  <si>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</si>
  <si>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</si>
  <si>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</si>
  <si>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</si>
  <si>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</si>
  <si>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</si>
  <si>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</si>
  <si>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</si>
  <si>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</si>
  <si>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</si>
  <si>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</si>
  <si>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</si>
  <si>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</si>
  <si>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</si>
  <si>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</si>
  <si>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</si>
  <si>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</si>
  <si>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</si>
  <si>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</si>
  <si>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</si>
  <si>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</si>
  <si>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</si>
  <si>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</si>
  <si>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</si>
  <si>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</si>
  <si>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</si>
  <si>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</si>
  <si>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</si>
  <si>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</si>
  <si>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</si>
  <si>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</si>
  <si>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</si>
  <si>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</si>
  <si>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</si>
  <si>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</si>
  <si>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</si>
  <si>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</si>
  <si>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</si>
  <si>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</si>
  <si>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</si>
  <si>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</si>
  <si>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</si>
  <si>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</si>
  <si>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</si>
  <si>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</si>
  <si>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</si>
  <si>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</si>
  <si>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</si>
  <si>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</si>
  <si>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</si>
  <si>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</si>
  <si>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</si>
  <si>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</si>
  <si>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</si>
  <si>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</si>
  <si>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</si>
  <si>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</si>
  <si>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</si>
  <si>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</si>
  <si>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</si>
  <si>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</si>
  <si>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</si>
  <si>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</si>
  <si>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</si>
  <si>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</si>
  <si>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</si>
  <si>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</si>
  <si>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</si>
  <si>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</si>
  <si>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</si>
  <si>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</si>
  <si>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</si>
  <si>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</si>
  <si>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</si>
  <si>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</si>
  <si>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</si>
  <si>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</si>
  <si>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</si>
  <si>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</si>
  <si>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</si>
  <si>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</si>
  <si>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</si>
  <si>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</si>
  <si>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</si>
  <si>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</si>
  <si>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</si>
  <si>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</si>
  <si>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</si>
  <si>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</si>
  <si>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</si>
  <si>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</si>
  <si>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</si>
  <si>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</si>
  <si>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</si>
  <si>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</si>
  <si>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</si>
  <si>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</si>
  <si>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</si>
  <si>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</si>
  <si>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</si>
  <si>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</si>
  <si>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</si>
  <si>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</si>
  <si>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</si>
  <si>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</si>
  <si>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</si>
  <si>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</si>
  <si>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</si>
  <si>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</si>
  <si>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</si>
  <si>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</si>
  <si>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</si>
  <si>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</si>
  <si>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</si>
  <si>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</si>
  <si>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</si>
  <si>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</si>
  <si>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</si>
  <si>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</si>
  <si>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</si>
  <si>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</si>
  <si>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</si>
  <si>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</si>
  <si>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</si>
  <si>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</si>
  <si>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</si>
  <si>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</si>
  <si>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</si>
  <si>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</si>
  <si>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</si>
  <si>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</si>
  <si>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</si>
  <si>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</si>
  <si>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</si>
  <si>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</si>
  <si>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</si>
  <si>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</si>
  <si>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</si>
  <si>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</si>
  <si>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</si>
  <si>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</si>
  <si>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</si>
  <si>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</si>
  <si>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</si>
  <si>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</si>
  <si>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</si>
  <si>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</si>
  <si>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</si>
  <si>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</si>
  <si>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</si>
  <si>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</si>
  <si>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</si>
  <si>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</si>
  <si>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</si>
  <si>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</si>
  <si>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</si>
  <si>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</si>
  <si>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</si>
  <si>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</si>
  <si>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</si>
  <si>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</si>
  <si>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</si>
  <si>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</si>
  <si>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</si>
  <si>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</si>
  <si>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</si>
  <si>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</si>
  <si>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</si>
  <si>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</si>
  <si>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</si>
  <si>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</si>
  <si>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</si>
  <si>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</si>
  <si>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</si>
  <si>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</si>
  <si>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</si>
  <si>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</si>
  <si>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</si>
  <si>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</si>
  <si>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</si>
  <si>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</si>
  <si>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</si>
  <si>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</si>
  <si>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</si>
  <si>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</si>
  <si>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</si>
  <si>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</si>
  <si>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</si>
  <si>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</si>
  <si>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</si>
  <si>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</si>
  <si>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</si>
  <si>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</si>
  <si>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</si>
  <si>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</si>
  <si>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</si>
  <si>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</si>
  <si>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</si>
  <si>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</si>
  <si>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</si>
  <si>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</si>
  <si>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</si>
  <si>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</si>
  <si>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</si>
  <si>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</si>
  <si>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</si>
  <si>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</si>
  <si>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</si>
  <si>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</si>
  <si>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</si>
  <si>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</si>
  <si>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</si>
  <si>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</si>
  <si>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</si>
  <si>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</si>
  <si>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</si>
  <si>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</si>
  <si>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</si>
  <si>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</si>
  <si>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</si>
  <si>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</si>
  <si>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</si>
  <si>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</si>
  <si>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</si>
  <si>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</si>
  <si>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</si>
  <si>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</si>
  <si>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</si>
  <si>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</si>
  <si>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</si>
  <si>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</si>
  <si>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</si>
  <si>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</si>
  <si>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</si>
  <si>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</si>
  <si>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</si>
  <si>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</si>
  <si>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</si>
  <si>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</si>
  <si>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</si>
  <si>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</si>
  <si>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</si>
  <si>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</si>
  <si>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</si>
  <si>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</si>
  <si>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</si>
  <si>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</si>
  <si>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</si>
  <si>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</si>
  <si>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</si>
  <si>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</si>
  <si>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</si>
  <si>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</si>
  <si>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</si>
  <si>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</si>
  <si>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</si>
  <si>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</si>
  <si>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</si>
  <si>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</si>
  <si>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</si>
  <si>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</si>
  <si>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</si>
  <si>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</si>
  <si>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</si>
  <si>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</si>
  <si>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</si>
  <si>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</si>
  <si>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</si>
  <si>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</si>
  <si>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</si>
  <si>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</si>
  <si>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</si>
  <si>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</si>
  <si>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</si>
  <si>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</si>
  <si>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</si>
  <si>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</si>
  <si>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</si>
  <si>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</si>
  <si>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</si>
  <si>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</si>
  <si>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</si>
  <si>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</si>
  <si>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</si>
  <si>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</si>
  <si>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</si>
  <si>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</si>
  <si>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</si>
  <si>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</si>
  <si>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</si>
  <si>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</si>
  <si>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</si>
  <si>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</si>
  <si>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</si>
  <si>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</si>
  <si>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</si>
  <si>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</si>
  <si>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</si>
  <si>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</si>
  <si>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</si>
  <si>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</si>
  <si>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</si>
  <si>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</si>
  <si>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</si>
  <si>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</si>
  <si>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</si>
  <si>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</si>
  <si>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</si>
  <si>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</si>
  <si>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</si>
  <si>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</si>
  <si>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</si>
  <si>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</si>
  <si>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</si>
  <si>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</si>
  <si>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</si>
  <si>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</si>
  <si>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</si>
  <si>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</si>
  <si>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</si>
  <si>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</si>
  <si>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</si>
  <si>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</si>
  <si>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</si>
  <si>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</si>
  <si>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</si>
  <si>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</si>
  <si>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</si>
  <si>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</si>
  <si>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</si>
  <si>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</si>
  <si>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</si>
  <si>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</si>
  <si>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</si>
  <si>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</si>
  <si>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</si>
  <si>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</si>
  <si>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</si>
  <si>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</si>
  <si>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</si>
  <si>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</si>
  <si>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</si>
  <si>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</si>
  <si>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</si>
  <si>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</si>
  <si>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</si>
  <si>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</si>
  <si>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</si>
  <si>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</si>
  <si>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</si>
  <si>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</si>
  <si>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</si>
  <si>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</si>
  <si>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</si>
  <si>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</si>
  <si>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</si>
  <si>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</si>
  <si>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</si>
  <si>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</si>
  <si>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</si>
  <si>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</si>
  <si>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</si>
  <si>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</si>
  <si>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</si>
  <si>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</si>
  <si>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</si>
  <si>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</si>
  <si>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</si>
  <si>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</si>
  <si>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</si>
  <si>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</si>
  <si>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</si>
  <si>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</si>
  <si>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</si>
  <si>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</si>
  <si>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</si>
  <si>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</si>
  <si>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</si>
  <si>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</si>
  <si>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</si>
  <si>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</si>
  <si>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</si>
  <si>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</si>
  <si>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</si>
  <si>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</si>
  <si>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</si>
  <si>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</si>
  <si>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</si>
  <si>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</si>
  <si>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</si>
  <si>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</si>
  <si>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</si>
  <si>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</si>
  <si>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</si>
  <si>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</si>
  <si>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</si>
  <si>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</si>
  <si>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</si>
  <si>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</si>
  <si>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</si>
  <si>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</si>
  <si>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</si>
  <si>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</si>
  <si>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</si>
  <si>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</si>
  <si>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</si>
  <si>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</si>
  <si>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</si>
  <si>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</si>
  <si>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</si>
  <si>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</si>
  <si>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</si>
  <si>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</si>
  <si>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</si>
  <si>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</si>
  <si>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</si>
  <si>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</si>
  <si>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</si>
  <si>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</si>
  <si>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</si>
  <si>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</si>
  <si>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</si>
  <si>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</si>
  <si>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</si>
  <si>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</si>
  <si>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</si>
  <si>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</si>
  <si>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</si>
  <si>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</si>
  <si>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</si>
  <si>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</si>
  <si>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</si>
  <si>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</si>
  <si>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</si>
  <si>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</si>
  <si>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</si>
  <si>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</si>
  <si>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</si>
  <si>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</si>
  <si>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</si>
  <si>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</si>
  <si>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</si>
  <si>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</si>
  <si>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</si>
  <si>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</si>
  <si>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</si>
  <si>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</si>
  <si>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</si>
  <si>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</si>
  <si>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</si>
  <si>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</si>
  <si>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</si>
  <si>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</si>
  <si>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</si>
  <si>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</si>
  <si>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</si>
  <si>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</si>
  <si>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</si>
  <si>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</si>
  <si>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</si>
  <si>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</si>
  <si>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</si>
  <si>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</si>
  <si>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</si>
  <si>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</si>
  <si>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</si>
  <si>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</si>
  <si>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</si>
  <si>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</si>
  <si>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</si>
  <si>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</si>
  <si>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</si>
  <si>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</si>
  <si>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</si>
  <si>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</si>
  <si>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</si>
  <si>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</si>
  <si>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</si>
  <si>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</si>
  <si>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</si>
  <si>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</si>
  <si>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</si>
  <si>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</si>
  <si>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</si>
  <si>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</si>
  <si>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</si>
  <si>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</si>
  <si>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</si>
  <si>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</si>
  <si>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</si>
  <si>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</si>
  <si>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</si>
  <si>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</si>
  <si>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</si>
  <si>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</si>
  <si>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</si>
  <si>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</si>
  <si>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</si>
  <si>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</si>
  <si>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</si>
  <si>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</si>
  <si>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</si>
  <si>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</si>
  <si>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</si>
  <si>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</si>
  <si>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</si>
  <si>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</si>
  <si>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</si>
  <si>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</si>
  <si>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</si>
  <si>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</si>
  <si>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</si>
  <si>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</si>
  <si>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</si>
  <si>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</si>
  <si>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</si>
  <si>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</si>
  <si>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</si>
  <si>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</si>
  <si>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</si>
  <si>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</si>
  <si>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</si>
  <si>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</si>
  <si>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</si>
  <si>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</si>
  <si>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</si>
  <si>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</si>
  <si>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</si>
  <si>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</si>
  <si>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</si>
  <si>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</si>
  <si>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</si>
  <si>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</si>
  <si>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</si>
  <si>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</si>
  <si>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</si>
  <si>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</si>
  <si>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</si>
  <si>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</si>
  <si>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</si>
  <si>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</si>
  <si>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</si>
  <si>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</si>
  <si>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</si>
  <si>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</si>
  <si>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</si>
  <si>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</si>
  <si>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</si>
  <si>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</si>
  <si>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</si>
  <si>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</si>
  <si>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</si>
  <si>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</si>
  <si>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</si>
  <si>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</si>
  <si>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</si>
  <si>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</si>
  <si>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</si>
  <si>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</si>
  <si>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</si>
  <si>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</si>
  <si>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</si>
  <si>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</si>
  <si>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</si>
  <si>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</si>
  <si>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</si>
  <si>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</si>
  <si>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</si>
  <si>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</si>
  <si>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</si>
  <si>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</si>
  <si>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</si>
  <si>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</si>
  <si>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</si>
  <si>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</si>
  <si>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</si>
  <si>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</si>
  <si>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</si>
  <si>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</si>
  <si>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</si>
  <si>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</si>
  <si>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</si>
  <si>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</si>
  <si>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</si>
  <si>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</si>
  <si>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</si>
  <si>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</si>
  <si>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</si>
  <si>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</si>
  <si>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</si>
  <si>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</si>
  <si>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</si>
  <si>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</si>
  <si>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</si>
  <si>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</si>
  <si>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</si>
  <si>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</si>
  <si>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</si>
  <si>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</si>
  <si>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</si>
  <si>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</si>
  <si>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</si>
  <si>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</si>
  <si>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</si>
  <si>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</si>
  <si>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</si>
  <si>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</si>
  <si>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</si>
  <si>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</si>
  <si>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</si>
  <si>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</si>
  <si>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</si>
  <si>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</si>
  <si>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</si>
  <si>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</si>
  <si>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</si>
  <si>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</si>
  <si>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</si>
  <si>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</si>
  <si>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</si>
  <si>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</si>
  <si>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</si>
  <si>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</si>
  <si>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</si>
  <si>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</si>
  <si>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</si>
  <si>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</si>
  <si>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</si>
  <si>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</si>
  <si>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</si>
  <si>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</si>
  <si>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</si>
  <si>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</si>
  <si>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</si>
  <si>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</si>
  <si>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</si>
  <si>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</si>
  <si>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</si>
  <si>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</si>
  <si>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</si>
  <si>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</si>
  <si>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</si>
  <si>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</si>
  <si>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</si>
  <si>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</si>
  <si>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</si>
  <si>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</si>
  <si>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</si>
  <si>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</si>
  <si>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</si>
  <si>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</si>
  <si>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</si>
  <si>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</si>
  <si>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</si>
  <si>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</si>
  <si>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</si>
  <si>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</si>
  <si>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</si>
  <si>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</si>
  <si>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</si>
  <si>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</si>
  <si>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</si>
  <si>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</si>
  <si>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</si>
  <si>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</si>
  <si>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</si>
  <si>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</si>
  <si>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</si>
  <si>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</si>
  <si>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</si>
  <si>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</si>
  <si>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</si>
  <si>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</si>
  <si>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</si>
  <si>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</si>
  <si>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</si>
  <si>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</si>
  <si>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</si>
  <si>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</si>
  <si>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</si>
  <si>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</si>
  <si>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</si>
  <si>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</si>
  <si>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</si>
  <si>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</si>
  <si>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</si>
  <si>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</si>
  <si>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</si>
  <si>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</si>
  <si>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</si>
  <si>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</si>
  <si>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</si>
  <si>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</si>
  <si>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</si>
  <si>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</si>
  <si>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</si>
  <si>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</si>
  <si>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</si>
  <si>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</si>
  <si>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</si>
  <si>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</si>
  <si>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</si>
  <si>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</si>
  <si>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</si>
  <si>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</si>
  <si>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</si>
  <si>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</si>
  <si>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</si>
  <si>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</si>
  <si>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</si>
  <si>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</si>
  <si>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</si>
  <si>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</si>
  <si>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</si>
  <si>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</si>
  <si>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</si>
  <si>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</si>
  <si>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</si>
  <si>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</si>
  <si>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</si>
  <si>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</si>
  <si>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</si>
  <si>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</si>
  <si>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</si>
  <si>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</si>
  <si>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</si>
  <si>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</si>
  <si>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</si>
  <si>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</si>
  <si>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</si>
  <si>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</si>
  <si>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</si>
  <si>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</si>
  <si>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</si>
  <si>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</si>
  <si>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</si>
  <si>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</si>
  <si>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</si>
  <si>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</si>
  <si>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</si>
  <si>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</si>
  <si>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</si>
  <si>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</si>
  <si>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</si>
  <si>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</si>
  <si>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</si>
  <si>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</si>
  <si>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</si>
  <si>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</si>
  <si>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</si>
  <si>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</si>
  <si>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</si>
  <si>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</si>
  <si>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</si>
  <si>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</si>
  <si>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</si>
  <si>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</si>
  <si>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</si>
  <si>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</si>
  <si>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</si>
  <si>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</si>
  <si>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</si>
  <si>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</si>
  <si>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</si>
  <si>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</si>
  <si>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</si>
  <si>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</si>
  <si>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</si>
  <si>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</si>
  <si>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</si>
  <si>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</si>
  <si>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</si>
  <si>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</si>
  <si>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</si>
  <si>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</si>
  <si>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</si>
  <si>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</si>
  <si>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</si>
  <si>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</si>
  <si>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</si>
  <si>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</si>
  <si>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</si>
  <si>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</si>
  <si>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</si>
  <si>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</si>
  <si>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</si>
  <si>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</si>
  <si>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</si>
  <si>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</si>
  <si>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</si>
  <si>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</si>
  <si>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</si>
  <si>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</si>
  <si>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</si>
  <si>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</si>
  <si>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</si>
  <si>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</si>
  <si>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</si>
  <si>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</si>
  <si>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</si>
  <si>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</si>
  <si>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</si>
  <si>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</si>
  <si>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</si>
  <si>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</si>
  <si>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</si>
  <si>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</si>
  <si>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</si>
  <si>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</si>
  <si>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</si>
  <si>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</si>
  <si>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</si>
  <si>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</si>
  <si>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</si>
  <si>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</si>
  <si>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</si>
  <si>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</si>
  <si>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</si>
  <si>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</si>
  <si>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</si>
  <si>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</si>
  <si>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</si>
  <si>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</si>
  <si>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</si>
  <si>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</si>
  <si>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</si>
  <si>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</si>
  <si>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</si>
  <si>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</si>
  <si>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</si>
  <si>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</si>
  <si>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</si>
  <si>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</si>
  <si>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</si>
  <si>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</si>
  <si>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</si>
  <si>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</si>
  <si>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</si>
  <si>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</si>
  <si>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</si>
  <si>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</si>
  <si>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</si>
  <si>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</si>
  <si>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</si>
  <si>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</si>
  <si>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</si>
  <si>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</si>
  <si>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</si>
  <si>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</si>
  <si>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</si>
  <si>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</si>
  <si>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</si>
  <si>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</si>
  <si>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</si>
  <si>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</si>
  <si>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</si>
  <si>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</si>
  <si>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</si>
  <si>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</si>
  <si>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</si>
  <si>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</si>
  <si>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</si>
  <si>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</si>
  <si>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</si>
  <si>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</si>
  <si>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</si>
  <si>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</si>
  <si>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</si>
  <si>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</si>
  <si>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</si>
  <si>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</si>
  <si>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</si>
  <si>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</si>
  <si>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</si>
  <si>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</si>
  <si>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</si>
  <si>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</si>
  <si>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</si>
  <si>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</si>
  <si>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</si>
  <si>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</si>
  <si>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</si>
  <si>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</si>
  <si>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</si>
  <si>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</si>
  <si>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</si>
  <si>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</si>
  <si>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</si>
  <si>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</si>
  <si>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</si>
  <si>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</si>
  <si>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</si>
  <si>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</si>
  <si>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</si>
  <si>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</si>
  <si>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</si>
  <si>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</si>
  <si>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</si>
  <si>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</si>
  <si>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</si>
  <si>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</si>
  <si>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</si>
  <si>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</si>
  <si>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</si>
  <si>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</si>
  <si>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</si>
  <si>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</si>
  <si>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</si>
  <si>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</si>
  <si>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</si>
  <si>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</si>
  <si>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</si>
  <si>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</si>
  <si>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</si>
  <si>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</si>
  <si>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</si>
  <si>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</si>
  <si>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</si>
  <si>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</si>
  <si>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</si>
  <si>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</si>
  <si>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</si>
  <si>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</si>
  <si>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</si>
  <si>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</si>
  <si>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</si>
  <si>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</si>
  <si>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</si>
  <si>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</si>
  <si>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</si>
  <si>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</si>
  <si>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</si>
  <si>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</si>
  <si>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</si>
  <si>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</si>
  <si>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</si>
  <si>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</si>
  <si>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</si>
  <si>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</si>
  <si>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</si>
  <si>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</si>
  <si>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</si>
  <si>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</si>
  <si>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</si>
  <si>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</si>
  <si>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</si>
  <si>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</si>
  <si>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</si>
  <si>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</si>
  <si>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</si>
  <si>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</si>
  <si>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</si>
  <si>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</si>
  <si>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</si>
  <si>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</si>
  <si>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</si>
  <si>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</si>
  <si>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</si>
  <si>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</si>
  <si>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</si>
  <si>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</si>
  <si>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</si>
  <si>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</si>
  <si>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</si>
  <si>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</si>
  <si>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</si>
  <si>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</si>
  <si>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</si>
  <si>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</si>
  <si>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</si>
  <si>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</si>
  <si>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</si>
  <si>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</si>
  <si>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</si>
  <si>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</si>
  <si>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</si>
  <si>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</si>
  <si>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</si>
  <si>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</si>
  <si>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</si>
  <si>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</si>
  <si>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</si>
  <si>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</si>
  <si>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</si>
  <si>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</si>
  <si>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</si>
  <si>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</si>
  <si>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</si>
  <si>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</si>
  <si>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</si>
  <si>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</si>
  <si>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</si>
  <si>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</si>
  <si>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</si>
  <si>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</si>
  <si>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</si>
  <si>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</si>
  <si>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</si>
  <si>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</si>
  <si>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</si>
  <si>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</si>
  <si>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</si>
  <si>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</si>
  <si>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</si>
  <si>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</si>
  <si>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</si>
  <si>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</si>
  <si>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</si>
  <si>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</si>
  <si>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</si>
  <si>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</si>
  <si>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</si>
  <si>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</si>
  <si>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</si>
  <si>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</si>
  <si>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</si>
  <si>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</si>
  <si>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</si>
  <si>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</si>
  <si>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</si>
  <si>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</si>
  <si>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</si>
  <si>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</si>
  <si>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</si>
  <si>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</si>
  <si>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</si>
  <si>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</si>
  <si>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</si>
  <si>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</si>
  <si>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</si>
  <si>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</si>
  <si>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</si>
  <si>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</si>
  <si>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</si>
  <si>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</si>
  <si>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</si>
  <si>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</si>
  <si>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</si>
  <si>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</si>
  <si>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</si>
  <si>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</si>
  <si>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</si>
  <si>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</si>
  <si>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</si>
  <si>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</si>
  <si>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</si>
  <si>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</si>
  <si>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</si>
  <si>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</si>
  <si>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</si>
  <si>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</si>
  <si>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</si>
  <si>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</si>
  <si>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</si>
  <si>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</si>
  <si>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</si>
  <si>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</si>
  <si>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</si>
  <si>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</si>
  <si>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</si>
  <si>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</si>
  <si>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</si>
  <si>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</si>
  <si>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</si>
  <si>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</si>
  <si>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</si>
  <si>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</si>
  <si>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</si>
  <si>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</si>
  <si>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</si>
  <si>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</si>
  <si>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</si>
  <si>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</si>
  <si>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</si>
  <si>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</si>
  <si>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</si>
  <si>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</si>
  <si>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</si>
  <si>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</si>
  <si>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</si>
  <si>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</si>
  <si>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</si>
  <si>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</si>
  <si>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</si>
  <si>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</si>
  <si>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</si>
  <si>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</si>
  <si>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</si>
  <si>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</si>
  <si>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</si>
  <si>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</si>
  <si>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</si>
  <si>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</si>
  <si>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</si>
  <si>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</si>
  <si>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</si>
  <si>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</si>
  <si>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</si>
  <si>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</si>
  <si>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</si>
  <si>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</si>
  <si>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</si>
  <si>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</si>
  <si>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</si>
  <si>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</si>
  <si>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</si>
  <si>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</si>
  <si>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</si>
  <si>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</si>
  <si>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</si>
  <si>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</si>
  <si>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</si>
  <si>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</si>
  <si>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</si>
  <si>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</si>
  <si>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</si>
  <si>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</si>
  <si>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</si>
  <si>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</si>
  <si>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</si>
  <si>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</si>
  <si>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</si>
  <si>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</si>
  <si>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</si>
  <si>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</si>
  <si>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</si>
  <si>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</si>
  <si>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</si>
  <si>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</si>
  <si>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</si>
  <si>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</si>
  <si>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</si>
  <si>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</si>
  <si>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</si>
  <si>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</si>
  <si>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</si>
  <si>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</si>
  <si>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</si>
  <si>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</si>
  <si>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</si>
  <si>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</si>
  <si>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</si>
  <si>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</si>
  <si>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</si>
  <si>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</si>
  <si>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</si>
  <si>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</si>
  <si>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</si>
  <si>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</si>
  <si>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</si>
  <si>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</si>
  <si>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</si>
  <si>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</si>
  <si>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</si>
  <si>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</si>
  <si>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</si>
  <si>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</si>
  <si>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</si>
  <si>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</si>
  <si>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</si>
  <si>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</si>
  <si>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</si>
  <si>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</si>
  <si>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</si>
  <si>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</si>
  <si>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</si>
  <si>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</si>
  <si>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</si>
  <si>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</si>
  <si>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</si>
  <si>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</si>
  <si>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</si>
  <si>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</si>
  <si>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</si>
  <si>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</si>
  <si>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</si>
  <si>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</si>
  <si>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</si>
  <si>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</si>
  <si>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</si>
  <si>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</si>
  <si>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</si>
  <si>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</si>
  <si>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</si>
  <si>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</si>
  <si>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</si>
  <si>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</si>
  <si>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</si>
  <si>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</si>
  <si>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</si>
  <si>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</si>
  <si>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</si>
  <si>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</si>
  <si>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</si>
  <si>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</si>
  <si>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</si>
  <si>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</si>
  <si>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</si>
  <si>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</si>
  <si>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</si>
  <si>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</si>
  <si>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</si>
  <si>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</si>
  <si>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</si>
  <si>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</si>
  <si>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</si>
  <si>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</si>
  <si>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</si>
  <si>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</si>
  <si>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</si>
  <si>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</si>
  <si>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</si>
  <si>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</si>
  <si>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</si>
  <si>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</si>
  <si>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</si>
  <si>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</si>
  <si>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</si>
  <si>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</si>
  <si>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</si>
  <si>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</si>
  <si>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</si>
  <si>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</si>
  <si>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</si>
  <si>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</si>
  <si>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</si>
  <si>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</si>
  <si>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</si>
  <si>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</si>
  <si>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</si>
  <si>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</si>
  <si>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</si>
  <si>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</si>
  <si>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</si>
  <si>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</si>
  <si>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</si>
  <si>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</si>
  <si>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</si>
  <si>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</si>
  <si>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</si>
  <si>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</si>
  <si>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</si>
  <si>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</si>
  <si>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</si>
  <si>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</si>
  <si>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</si>
  <si>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</si>
  <si>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</si>
  <si>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</si>
  <si>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</si>
  <si>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</si>
  <si>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</si>
  <si>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</si>
  <si>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</si>
  <si>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</si>
  <si>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</si>
  <si>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</si>
  <si>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</si>
  <si>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</si>
  <si>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</si>
  <si>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</si>
  <si>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</si>
  <si>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</si>
  <si>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</si>
  <si>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</si>
  <si>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</si>
  <si>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</si>
  <si>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</si>
  <si>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</si>
  <si>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</si>
  <si>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</si>
  <si>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</si>
  <si>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</si>
  <si>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</si>
  <si>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</si>
  <si>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</si>
  <si>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</si>
  <si>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</si>
  <si>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</si>
  <si>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</si>
  <si>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</si>
  <si>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</si>
  <si>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</si>
  <si>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</si>
  <si>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</si>
  <si>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</si>
  <si>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</si>
  <si>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</si>
  <si>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</si>
  <si>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</si>
  <si>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</si>
  <si>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</si>
  <si>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</si>
  <si>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</si>
  <si>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</si>
  <si>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</si>
  <si>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</si>
  <si>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</si>
  <si>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</si>
  <si>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</si>
  <si>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</si>
  <si>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</si>
  <si>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</si>
  <si>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</si>
  <si>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</si>
  <si>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</si>
  <si>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</si>
  <si>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</si>
  <si>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</si>
  <si>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</si>
  <si>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</si>
  <si>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</si>
  <si>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</si>
  <si>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</si>
  <si>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</si>
  <si>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</si>
  <si>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</si>
  <si>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</si>
  <si>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</si>
  <si>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</si>
  <si>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</si>
  <si>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</si>
  <si>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</si>
  <si>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</si>
  <si>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</si>
  <si>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</si>
  <si>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</si>
  <si>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</si>
  <si>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</si>
  <si>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</si>
  <si>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</si>
  <si>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</si>
  <si>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</si>
  <si>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</si>
  <si>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</si>
  <si>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</si>
  <si>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</si>
  <si>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</si>
  <si>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</si>
  <si>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</si>
  <si>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</si>
  <si>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</si>
  <si>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</si>
  <si>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</si>
  <si>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</si>
  <si>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</si>
  <si>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</si>
  <si>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</si>
  <si>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</si>
  <si>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</si>
  <si>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</si>
  <si>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</si>
  <si>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</si>
  <si>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</si>
  <si>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</si>
  <si>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</si>
  <si>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</si>
  <si>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</si>
  <si>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</si>
  <si>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</si>
  <si>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</si>
  <si>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</si>
  <si>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</si>
  <si>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</si>
  <si>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</si>
  <si>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</si>
  <si>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</si>
  <si>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</si>
  <si>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</si>
  <si>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</si>
  <si>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</si>
  <si>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</si>
  <si>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</si>
  <si>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</si>
  <si>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</si>
  <si>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</si>
  <si>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</si>
  <si>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</si>
  <si>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</si>
  <si>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</si>
  <si>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</si>
  <si>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</si>
  <si>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</si>
  <si>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</si>
  <si>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</si>
  <si>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</si>
  <si>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</si>
  <si>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</si>
  <si>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</si>
  <si>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</si>
  <si>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</si>
  <si>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</si>
  <si>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</si>
  <si>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</si>
  <si>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</si>
  <si>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</si>
  <si>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</si>
  <si>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</si>
  <si>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</si>
  <si>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</si>
  <si>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</si>
  <si>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</si>
  <si>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</si>
  <si>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</si>
  <si>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</si>
  <si>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</si>
  <si>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</si>
  <si>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</si>
  <si>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</si>
  <si>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</si>
  <si>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</si>
  <si>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</si>
  <si>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</si>
  <si>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</si>
  <si>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</si>
  <si>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</si>
  <si>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</si>
  <si>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</si>
  <si>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</si>
  <si>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</si>
  <si>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</si>
  <si>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</si>
  <si>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</si>
  <si>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</si>
  <si>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</si>
  <si>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</si>
  <si>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</si>
  <si>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</si>
  <si>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</si>
  <si>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</si>
  <si>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</si>
  <si>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</si>
  <si>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</si>
  <si>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</si>
  <si>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</si>
  <si>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</si>
  <si>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</si>
  <si>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</si>
  <si>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</si>
  <si>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</si>
  <si>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</si>
  <si>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</si>
  <si>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</si>
  <si>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</si>
  <si>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</si>
  <si>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</si>
  <si>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</si>
  <si>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</si>
  <si>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</si>
  <si>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</si>
  <si>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</si>
  <si>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</si>
  <si>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</si>
  <si>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</si>
  <si>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</si>
  <si>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</si>
  <si>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</si>
  <si>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</si>
  <si>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</si>
  <si>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</si>
  <si>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</si>
  <si>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</si>
  <si>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</si>
  <si>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</si>
  <si>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</si>
  <si>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</si>
  <si>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</si>
  <si>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</si>
  <si>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</si>
  <si>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</si>
  <si>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</si>
  <si>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</si>
  <si>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</si>
  <si>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</si>
  <si>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</si>
  <si>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</si>
  <si>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</si>
  <si>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</si>
  <si>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</si>
  <si>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</si>
  <si>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</si>
  <si>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</si>
  <si>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</si>
  <si>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</si>
  <si>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</si>
  <si>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</si>
  <si>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</si>
  <si>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</si>
  <si>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</si>
  <si>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</si>
  <si>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</si>
  <si>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</si>
  <si>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</si>
  <si>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</si>
  <si>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</si>
  <si>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</si>
  <si>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</si>
  <si>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</si>
  <si>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</si>
  <si>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</si>
  <si>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</si>
  <si>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</si>
  <si>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</si>
  <si>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</si>
  <si>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</si>
  <si>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</si>
  <si>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</si>
  <si>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</si>
  <si>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</si>
  <si>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</si>
  <si>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</si>
  <si>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</si>
  <si>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</si>
  <si>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</si>
  <si>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</si>
  <si>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</si>
  <si>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</si>
  <si>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</si>
  <si>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</si>
  <si>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</si>
  <si>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</si>
  <si>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</si>
  <si>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</si>
  <si>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</si>
  <si>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</si>
  <si>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</si>
  <si>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</si>
  <si>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</si>
  <si>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</si>
  <si>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</si>
  <si>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</si>
  <si>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</si>
  <si>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</si>
  <si>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</si>
  <si>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</si>
  <si>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</si>
  <si>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</si>
  <si>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</si>
  <si>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</si>
  <si>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</si>
  <si>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</si>
  <si>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</si>
  <si>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</si>
  <si>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</si>
  <si>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</si>
  <si>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</si>
  <si>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</si>
  <si>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</si>
  <si>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</si>
  <si>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</si>
  <si>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</si>
  <si>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</si>
  <si>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</si>
  <si>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</si>
  <si>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</si>
  <si>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</si>
  <si>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</si>
  <si>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</si>
  <si>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</si>
  <si>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</si>
  <si>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</si>
  <si>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</si>
  <si>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</si>
  <si>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</si>
  <si>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</si>
  <si>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</si>
  <si>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</si>
  <si>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</si>
  <si>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</si>
  <si>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</si>
  <si>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</si>
  <si>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</si>
  <si>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</si>
  <si>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</si>
  <si>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</si>
  <si>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</si>
  <si>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</si>
  <si>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</si>
  <si>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</si>
  <si>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</si>
  <si>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</si>
  <si>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</si>
  <si>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</si>
  <si>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</si>
  <si>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</si>
  <si>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</si>
  <si>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</si>
  <si>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</si>
  <si>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</si>
  <si>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</si>
  <si>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</si>
  <si>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</si>
  <si>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</si>
  <si>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</si>
  <si>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</si>
  <si>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</si>
  <si>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</si>
  <si>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</si>
  <si>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</si>
  <si>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</si>
  <si>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</si>
  <si>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</si>
  <si>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</si>
  <si>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</si>
  <si>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</si>
  <si>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</si>
  <si>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</si>
  <si>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</si>
  <si>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</si>
  <si>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</si>
  <si>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</si>
  <si>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</si>
  <si>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</si>
  <si>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</si>
  <si>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</si>
  <si>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</si>
  <si>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</si>
  <si>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</si>
  <si>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</si>
  <si>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</si>
  <si>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</si>
  <si>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</si>
  <si>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</si>
  <si>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</si>
  <si>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</si>
  <si>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</si>
  <si>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</si>
  <si>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</si>
  <si>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</si>
  <si>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</si>
  <si>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</si>
  <si>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</si>
  <si>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</si>
  <si>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</si>
  <si>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</si>
  <si>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</si>
  <si>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</si>
  <si>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</si>
  <si>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</si>
  <si>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</si>
  <si>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</si>
  <si>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</si>
  <si>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</si>
  <si>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</si>
  <si>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</si>
  <si>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</si>
  <si>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</si>
  <si>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</si>
  <si>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</si>
  <si>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</si>
  <si>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</si>
  <si>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</si>
  <si>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</si>
  <si>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</si>
  <si>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</si>
  <si>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</si>
  <si>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</si>
  <si>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</si>
  <si>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</si>
  <si>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</si>
  <si>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</si>
  <si>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</si>
  <si>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</si>
  <si>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</si>
  <si>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</si>
  <si>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</si>
  <si>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</si>
  <si>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</si>
  <si>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</si>
  <si>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</si>
  <si>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</si>
  <si>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</si>
  <si>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</si>
  <si>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</si>
  <si>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</si>
  <si>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</si>
  <si>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</si>
  <si>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</si>
  <si>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</si>
  <si>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</si>
  <si>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</si>
  <si>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</si>
  <si>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</si>
  <si>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</si>
  <si>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</si>
  <si>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</si>
  <si>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</si>
  <si>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</si>
  <si>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</si>
  <si>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</si>
  <si>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</si>
  <si>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</si>
  <si>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</si>
  <si>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</si>
  <si>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</si>
  <si>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</si>
  <si>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</si>
  <si>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</si>
  <si>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</si>
  <si>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</si>
  <si>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</si>
  <si>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</si>
  <si>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</si>
  <si>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</si>
  <si>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</si>
  <si>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</si>
  <si>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</si>
  <si>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</si>
  <si>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</si>
  <si>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</si>
  <si>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</si>
  <si>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</si>
  <si>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</si>
  <si>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</si>
  <si>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</si>
  <si>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</si>
  <si>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</si>
  <si>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</si>
  <si>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</si>
  <si>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</si>
  <si>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</si>
  <si>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</si>
  <si>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</si>
  <si>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</si>
  <si>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</si>
  <si>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</si>
  <si>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</si>
  <si>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</si>
  <si>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</si>
  <si>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</si>
  <si>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</si>
  <si>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</si>
  <si>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</si>
  <si>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</si>
  <si>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</si>
  <si>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</si>
  <si>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</si>
  <si>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</si>
  <si>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</si>
  <si>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</si>
  <si>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</si>
  <si>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</si>
  <si>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</si>
  <si>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</si>
  <si>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</si>
  <si>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</si>
  <si>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</si>
  <si>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</si>
  <si>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</si>
  <si>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</si>
  <si>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</si>
  <si>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</si>
  <si>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</si>
  <si>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</si>
  <si>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</si>
  <si>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</si>
  <si>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</si>
  <si>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</si>
  <si>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</si>
  <si>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</si>
  <si>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</si>
  <si>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</si>
  <si>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</si>
  <si>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</si>
  <si>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</si>
  <si>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</si>
  <si>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</si>
  <si>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</si>
  <si>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</si>
  <si>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</si>
  <si>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</si>
  <si>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</si>
  <si>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</si>
  <si>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</si>
  <si>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</si>
  <si>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</si>
  <si>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</si>
  <si>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</si>
  <si>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</si>
  <si>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</si>
  <si>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</si>
  <si>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</si>
  <si>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</si>
  <si>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</si>
  <si>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</si>
  <si>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</si>
  <si>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</si>
  <si>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</si>
  <si>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</si>
  <si>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</si>
  <si>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</si>
  <si>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</si>
  <si>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</si>
  <si>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</si>
  <si>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</si>
  <si>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</si>
  <si>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</si>
  <si>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</si>
  <si>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</si>
  <si>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</si>
  <si>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</si>
  <si>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</si>
  <si>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</si>
  <si>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</si>
  <si>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</si>
  <si>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</si>
  <si>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</si>
  <si>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</si>
  <si>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</si>
  <si>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</si>
  <si>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</si>
  <si>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</si>
  <si>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</si>
  <si>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</si>
  <si>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</si>
  <si>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</si>
  <si>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</si>
  <si>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</si>
  <si>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</si>
  <si>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</si>
  <si>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</si>
  <si>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</si>
  <si>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</si>
  <si>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</si>
  <si>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</si>
  <si>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</si>
  <si>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</si>
  <si>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</si>
  <si>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</si>
  <si>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</si>
  <si>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</si>
  <si>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</si>
  <si>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</si>
  <si>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</si>
  <si>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</si>
  <si>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</si>
  <si>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</si>
  <si>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</si>
  <si>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</si>
  <si>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</si>
  <si>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</si>
  <si>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</si>
  <si>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</si>
  <si>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</si>
  <si>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</si>
  <si>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</si>
  <si>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</si>
  <si>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</si>
  <si>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</si>
  <si>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</si>
  <si>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</si>
  <si>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</si>
  <si>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</si>
  <si>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</si>
  <si>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</si>
  <si>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</si>
  <si>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</si>
  <si>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</si>
  <si>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</si>
  <si>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</si>
  <si>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</si>
  <si>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</si>
  <si>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</si>
  <si>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</si>
  <si>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</si>
  <si>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</si>
  <si>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</si>
  <si>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</si>
  <si>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</si>
  <si>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</si>
  <si>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</si>
  <si>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</si>
  <si>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</si>
  <si>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</si>
  <si>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</si>
  <si>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</si>
  <si>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</si>
  <si>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</si>
  <si>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</si>
  <si>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</si>
  <si>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</si>
  <si>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</si>
  <si>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</si>
  <si>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</si>
  <si>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</si>
  <si>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</si>
  <si>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</si>
  <si>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</si>
  <si>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</si>
  <si>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</si>
  <si>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</si>
  <si>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</si>
  <si>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</si>
  <si>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</si>
  <si>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</si>
  <si>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</si>
  <si>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</si>
  <si>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</si>
  <si>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</si>
  <si>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</si>
  <si>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</si>
  <si>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</si>
  <si>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</si>
  <si>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</si>
  <si>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</si>
  <si>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</si>
  <si>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</si>
  <si>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</si>
  <si>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</si>
  <si>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</si>
  <si>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</si>
  <si>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</si>
  <si>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</si>
  <si>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</si>
  <si>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</si>
  <si>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</si>
  <si>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</si>
  <si>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</si>
  <si>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</si>
  <si>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</si>
  <si>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</si>
  <si>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</si>
  <si>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</si>
  <si>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</si>
  <si>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</si>
  <si>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</si>
  <si>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</si>
  <si>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</si>
  <si>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</si>
  <si>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</si>
  <si>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</si>
  <si>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</si>
  <si>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</si>
  <si>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</si>
  <si>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</si>
  <si>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</si>
  <si>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</si>
  <si>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</si>
  <si>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</si>
  <si>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</si>
  <si>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</si>
  <si>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</si>
  <si>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</si>
  <si>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</si>
  <si>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</si>
  <si>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</si>
  <si>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</si>
  <si>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</si>
  <si>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</si>
  <si>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</si>
  <si>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</si>
  <si>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</si>
  <si>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</si>
  <si>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</si>
  <si>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</si>
  <si>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</si>
  <si>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</si>
  <si>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</si>
  <si>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</si>
  <si>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</si>
  <si>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</si>
  <si>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</si>
  <si>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</si>
  <si>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</si>
  <si>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</si>
  <si>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</si>
  <si>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</si>
  <si>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</si>
  <si>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</si>
  <si>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</si>
  <si>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</si>
  <si>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</si>
  <si>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</si>
  <si>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</si>
  <si>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</si>
  <si>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</si>
  <si>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</si>
  <si>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</si>
  <si>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</si>
  <si>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</si>
  <si>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</si>
  <si>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</si>
  <si>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</si>
  <si>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</si>
  <si>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</si>
  <si>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</si>
  <si>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</si>
  <si>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</si>
  <si>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</si>
  <si>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</si>
  <si>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</si>
  <si>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</si>
  <si>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</si>
  <si>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</si>
  <si>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</si>
  <si>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</si>
  <si>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</si>
  <si>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</si>
  <si>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</si>
  <si>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</si>
  <si>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</si>
  <si>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</si>
  <si>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</si>
  <si>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</si>
  <si>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</si>
  <si>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</si>
  <si>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</si>
  <si>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</si>
  <si>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</si>
  <si>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</si>
  <si>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</si>
  <si>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</si>
  <si>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</si>
  <si>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</si>
  <si>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</si>
  <si>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</si>
  <si>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</si>
  <si>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</si>
  <si>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</si>
  <si>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</si>
  <si>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</si>
  <si>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</si>
  <si>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</si>
  <si>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</si>
  <si>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</si>
  <si>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</si>
  <si>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</si>
  <si>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</si>
  <si>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</si>
  <si>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</si>
  <si>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</si>
  <si>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</si>
  <si>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</si>
  <si>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</si>
  <si>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</si>
  <si>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</si>
  <si>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</si>
  <si>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</si>
  <si>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</si>
  <si>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</si>
  <si>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</si>
  <si>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</si>
  <si>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</si>
  <si>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</si>
  <si>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</si>
  <si>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</si>
  <si>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</si>
  <si>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</si>
  <si>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</si>
  <si>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</si>
  <si>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</si>
  <si>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</si>
  <si>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</si>
  <si>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</si>
  <si>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</si>
  <si>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</si>
  <si>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</si>
  <si>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</si>
  <si>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</si>
  <si>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</si>
  <si>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</si>
  <si>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</si>
  <si>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</si>
  <si>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</si>
  <si>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</si>
  <si>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</si>
  <si>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</si>
  <si>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</si>
  <si>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</si>
  <si>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</si>
  <si>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</si>
  <si>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</si>
  <si>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</si>
  <si>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</si>
  <si>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</si>
  <si>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</si>
  <si>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</si>
  <si>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</si>
  <si>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</si>
  <si>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</si>
  <si>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</si>
  <si>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</si>
  <si>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</si>
  <si>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</si>
  <si>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</si>
  <si>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</si>
  <si>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</si>
  <si>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</si>
  <si>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</si>
  <si>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</si>
  <si>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</si>
  <si>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</si>
  <si>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</si>
  <si>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</si>
  <si>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</si>
  <si>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</si>
  <si>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</si>
  <si>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</si>
  <si>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</si>
  <si>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</si>
  <si>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</si>
  <si>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</si>
  <si>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</si>
  <si>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</si>
  <si>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</si>
  <si>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</si>
  <si>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</si>
  <si>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</si>
  <si>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</si>
  <si>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</si>
  <si>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</si>
  <si>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</si>
  <si>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</si>
  <si>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</si>
  <si>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</si>
  <si>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</si>
  <si>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</si>
  <si>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</si>
  <si>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</si>
  <si>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</si>
  <si>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</si>
  <si>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</si>
  <si>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</si>
  <si>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</si>
  <si>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</si>
  <si>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</si>
  <si>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</si>
  <si>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</si>
  <si>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</si>
  <si>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</si>
  <si>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</si>
  <si>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</si>
  <si>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</si>
  <si>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</si>
  <si>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</si>
  <si>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</si>
  <si>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</si>
  <si>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</si>
  <si>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</si>
  <si>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</si>
  <si>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</si>
  <si>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</si>
  <si>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</si>
  <si>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</si>
  <si>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</si>
  <si>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</si>
  <si>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</si>
  <si>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</si>
  <si>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</si>
  <si>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</si>
  <si>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</si>
  <si>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</si>
  <si>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</si>
  <si>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</si>
  <si>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</si>
  <si>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</si>
  <si>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</si>
  <si>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</si>
  <si>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</si>
  <si>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</si>
  <si>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</si>
  <si>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</si>
  <si>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</si>
  <si>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</si>
  <si>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</si>
  <si>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</si>
  <si>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</si>
  <si>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</si>
  <si>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</si>
  <si>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</si>
  <si>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</si>
  <si>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</si>
  <si>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</si>
  <si>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</si>
  <si>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</si>
  <si>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</si>
  <si>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</si>
  <si>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</si>
  <si>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</si>
  <si>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</si>
  <si>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</si>
  <si>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</si>
  <si>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</si>
  <si>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</si>
  <si>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</si>
  <si>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</si>
  <si>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</si>
  <si>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</si>
  <si>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</si>
  <si>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</si>
  <si>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</si>
  <si>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</si>
  <si>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</si>
  <si>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</si>
  <si>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</si>
  <si>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</si>
  <si>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</si>
  <si>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</si>
  <si>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</si>
  <si>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</si>
  <si>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</si>
  <si>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</si>
  <si>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</si>
  <si>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</si>
  <si>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</si>
  <si>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</si>
  <si>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</si>
  <si>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</si>
  <si>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</si>
  <si>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</si>
  <si>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</si>
  <si>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</si>
  <si>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</si>
  <si>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</si>
  <si>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</si>
  <si>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</si>
  <si>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</si>
  <si>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</si>
  <si>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</si>
  <si>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</si>
  <si>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</si>
  <si>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</si>
  <si>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</si>
  <si>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</si>
  <si>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</si>
  <si>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</si>
  <si>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</si>
  <si>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</si>
  <si>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</si>
  <si>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</si>
  <si>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</si>
  <si>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</si>
  <si>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</si>
  <si>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</si>
  <si>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</si>
  <si>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</si>
  <si>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</si>
  <si>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</si>
  <si>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</si>
  <si>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</si>
  <si>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</si>
  <si>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</si>
  <si>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</si>
  <si>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</si>
  <si>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</si>
  <si>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</si>
  <si>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</si>
  <si>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</si>
  <si>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</si>
  <si>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</si>
  <si>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</si>
  <si>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</si>
  <si>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</si>
  <si>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</si>
  <si>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</si>
  <si>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</si>
  <si>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</si>
  <si>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</si>
  <si>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</si>
  <si>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</si>
  <si>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</si>
  <si>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</si>
  <si>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</si>
  <si>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</si>
  <si>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</si>
  <si>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</si>
  <si>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</si>
  <si>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</si>
  <si>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</si>
  <si>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</si>
  <si>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</si>
  <si>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</si>
  <si>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</si>
  <si>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</si>
  <si>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</si>
  <si>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</si>
  <si>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</si>
  <si>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</si>
  <si>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</si>
  <si>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</si>
  <si>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</si>
  <si>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</si>
  <si>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</si>
  <si>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</si>
  <si>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</si>
  <si>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</si>
  <si>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</si>
  <si>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</si>
  <si>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</si>
  <si>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</si>
  <si>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</si>
  <si>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</si>
  <si>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</si>
  <si>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</si>
  <si>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</si>
  <si>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</si>
  <si>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</si>
  <si>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</si>
  <si>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</si>
  <si>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</si>
  <si>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</si>
  <si>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</si>
  <si>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</si>
  <si>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</si>
  <si>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</si>
  <si>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</si>
  <si>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</si>
  <si>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</si>
  <si>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</si>
  <si>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</si>
  <si>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</si>
  <si>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</si>
  <si>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</si>
  <si>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</si>
  <si>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</si>
  <si>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</si>
  <si>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</si>
  <si>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</si>
  <si>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</si>
  <si>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</si>
  <si>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</si>
  <si>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</si>
  <si>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</si>
  <si>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</si>
  <si>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</si>
  <si>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</si>
  <si>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</si>
  <si>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</si>
  <si>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</si>
  <si>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</si>
  <si>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</si>
  <si>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</si>
  <si>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</si>
  <si>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</si>
  <si>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</si>
  <si>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</si>
  <si>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</si>
  <si>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</si>
  <si>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</si>
  <si>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</si>
  <si>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</si>
  <si>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</si>
  <si>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</si>
  <si>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</si>
  <si>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</si>
  <si>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</si>
  <si>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</si>
  <si>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</si>
  <si>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</si>
  <si>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</si>
  <si>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</si>
  <si>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</si>
  <si>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</si>
  <si>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</si>
  <si>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</si>
  <si>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</si>
  <si>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</si>
  <si>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</si>
  <si>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</si>
  <si>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</si>
  <si>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</si>
  <si>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</si>
  <si>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</si>
  <si>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</si>
  <si>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</si>
  <si>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</si>
  <si>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</si>
  <si>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</si>
  <si>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</si>
  <si>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</si>
  <si>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</si>
  <si>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</si>
  <si>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</si>
  <si>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</si>
  <si>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</si>
  <si>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</si>
  <si>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</si>
  <si>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</si>
  <si>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</si>
  <si>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</si>
  <si>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</si>
  <si>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</si>
  <si>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</si>
  <si>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</si>
  <si>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</si>
  <si>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</si>
  <si>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</si>
  <si>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</si>
  <si>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</si>
  <si>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</si>
  <si>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</si>
  <si>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</si>
  <si>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</si>
  <si>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</si>
  <si>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</si>
  <si>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</si>
  <si>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</si>
  <si>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</si>
  <si>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</si>
  <si>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</si>
  <si>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</si>
  <si>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</si>
  <si>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</si>
  <si>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</si>
  <si>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</si>
  <si>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</si>
  <si>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</si>
  <si>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</si>
  <si>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</si>
  <si>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</si>
  <si>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</si>
  <si>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</si>
  <si>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</si>
  <si>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</si>
  <si>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</si>
  <si>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</si>
  <si>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</si>
  <si>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</si>
  <si>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</si>
  <si>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</si>
  <si>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</si>
  <si>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</si>
  <si>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</si>
  <si>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</si>
  <si>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</si>
  <si>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</si>
  <si>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</si>
  <si>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</si>
  <si>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</si>
  <si>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</si>
  <si>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</si>
  <si>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</si>
  <si>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</si>
  <si>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</si>
  <si>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</si>
  <si>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</si>
  <si>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</si>
  <si>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</si>
  <si>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</si>
  <si>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</si>
  <si>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</si>
  <si>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</si>
  <si>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</si>
  <si>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</si>
  <si>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</si>
  <si>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</si>
  <si>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</si>
  <si>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</si>
  <si>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</si>
  <si>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</si>
  <si>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</si>
  <si>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</si>
  <si>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</si>
  <si>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</si>
  <si>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</si>
  <si>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</si>
  <si>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</si>
  <si>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</si>
  <si>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</si>
  <si>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</si>
  <si>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</si>
  <si>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</si>
  <si>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</si>
  <si>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</si>
  <si>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</si>
  <si>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</si>
  <si>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</si>
  <si>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</si>
  <si>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</si>
  <si>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</si>
  <si>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</si>
  <si>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</si>
  <si>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</si>
  <si>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</si>
  <si>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</si>
  <si>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</si>
  <si>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</si>
  <si>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</si>
  <si>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</si>
  <si>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</si>
  <si>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</si>
  <si>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</si>
  <si>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</si>
  <si>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</si>
  <si>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</si>
  <si>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</si>
  <si>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</si>
  <si>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</si>
  <si>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</si>
  <si>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</si>
  <si>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</si>
  <si>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</si>
  <si>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</si>
  <si>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</si>
  <si>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</si>
  <si>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</si>
  <si>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</si>
  <si>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</si>
  <si>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</si>
  <si>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</si>
  <si>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</si>
  <si>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</si>
  <si>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</si>
  <si>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</si>
  <si>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</si>
  <si>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</si>
  <si>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</si>
  <si>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</si>
  <si>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</si>
  <si>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</si>
  <si>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</si>
  <si>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</si>
  <si>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</si>
  <si>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</si>
  <si>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</si>
  <si>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</si>
  <si>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</si>
  <si>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</si>
  <si>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</si>
  <si>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</si>
  <si>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</si>
  <si>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</si>
  <si>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</si>
  <si>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</si>
  <si>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</si>
  <si>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</si>
  <si>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</si>
  <si>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</si>
  <si>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</si>
  <si>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</si>
  <si>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</si>
  <si>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</si>
  <si>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</si>
  <si>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</si>
  <si>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</si>
  <si>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</si>
  <si>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</si>
  <si>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</si>
  <si>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</si>
  <si>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</si>
  <si>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</si>
  <si>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</si>
  <si>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</si>
  <si>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</si>
  <si>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</si>
  <si>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</si>
  <si>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</si>
  <si>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</si>
  <si>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</si>
  <si>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</si>
  <si>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</si>
  <si>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</si>
  <si>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</si>
  <si>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</si>
  <si>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</si>
  <si>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</si>
  <si>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</si>
  <si>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</si>
  <si>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</si>
  <si>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</si>
  <si>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</si>
  <si>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</si>
  <si>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</si>
  <si>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</si>
  <si>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</si>
  <si>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</si>
  <si>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</si>
  <si>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</si>
  <si>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</si>
  <si>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</si>
  <si>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</si>
  <si>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</si>
  <si>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</si>
  <si>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</si>
  <si>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</si>
  <si>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</si>
  <si>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</si>
  <si>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</si>
  <si>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</si>
  <si>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</si>
  <si>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</si>
  <si>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</si>
  <si>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</si>
  <si>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</si>
  <si>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</si>
  <si>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</si>
  <si>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</si>
  <si>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</si>
  <si>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</si>
  <si>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</si>
  <si>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</si>
  <si>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</si>
  <si>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</si>
  <si>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</si>
  <si>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</si>
  <si>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</si>
  <si>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</si>
  <si>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</si>
  <si>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</si>
  <si>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</si>
  <si>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</si>
  <si>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</si>
  <si>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</si>
  <si>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</si>
  <si>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</si>
  <si>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</si>
  <si>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</si>
  <si>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</si>
  <si>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</si>
  <si>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</si>
  <si>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</si>
  <si>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</si>
  <si>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</si>
  <si>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</si>
  <si>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</si>
  <si>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</si>
  <si>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</si>
  <si>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</si>
  <si>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</si>
  <si>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</si>
  <si>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</si>
  <si>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</si>
  <si>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</si>
  <si>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</si>
  <si>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</si>
  <si>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</si>
  <si>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</si>
  <si>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</si>
  <si>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</si>
  <si>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</si>
  <si>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</si>
  <si>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</si>
  <si>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</si>
  <si>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</si>
  <si>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</si>
  <si>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</si>
  <si>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</si>
  <si>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</si>
  <si>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</si>
  <si>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</si>
  <si>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</si>
  <si>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</si>
  <si>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</si>
  <si>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</si>
  <si>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</si>
  <si>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</si>
  <si>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</si>
  <si>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</si>
  <si>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</si>
  <si>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</si>
  <si>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</si>
  <si>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</si>
  <si>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</si>
  <si>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</si>
  <si>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</si>
  <si>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</si>
  <si>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</si>
  <si>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</si>
  <si>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</si>
  <si>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</si>
  <si>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</si>
  <si>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</si>
  <si>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</si>
  <si>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</si>
  <si>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</si>
  <si>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</si>
  <si>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</si>
  <si>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</si>
  <si>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</si>
  <si>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</si>
  <si>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</si>
  <si>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</si>
  <si>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</si>
  <si>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</si>
  <si>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</si>
  <si>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</si>
  <si>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</si>
  <si>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</si>
  <si>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</si>
  <si>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</si>
  <si>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</si>
  <si>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</si>
  <si>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</si>
  <si>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</si>
  <si>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</si>
  <si>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</si>
  <si>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</si>
  <si>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</si>
  <si>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</si>
  <si>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</si>
  <si>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</si>
  <si>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</si>
  <si>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</si>
  <si>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</si>
  <si>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</si>
  <si>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</si>
  <si>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</si>
  <si>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</si>
  <si>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</si>
  <si>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</si>
  <si>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</si>
  <si>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</si>
  <si>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</si>
  <si>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</si>
  <si>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</si>
  <si>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</si>
  <si>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</si>
  <si>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</si>
  <si>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</si>
  <si>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</si>
  <si>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</si>
  <si>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</si>
  <si>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</si>
  <si>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</si>
  <si>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</si>
  <si>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</si>
  <si>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</si>
  <si>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</si>
  <si>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</si>
  <si>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</si>
  <si>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</si>
  <si>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</si>
  <si>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</si>
  <si>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</si>
  <si>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</si>
  <si>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</si>
  <si>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</si>
  <si>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</si>
  <si>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</si>
  <si>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</si>
  <si>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</si>
  <si>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</si>
  <si>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</si>
  <si>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</si>
  <si>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</si>
  <si>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</si>
  <si>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</si>
  <si>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</si>
  <si>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</si>
  <si>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</si>
  <si>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</si>
  <si>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</si>
  <si>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</si>
  <si>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</si>
  <si>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</si>
  <si>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</si>
  <si>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</si>
  <si>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</si>
  <si>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</si>
  <si>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</si>
  <si>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</si>
  <si>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</si>
  <si>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</si>
  <si>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</si>
  <si>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</si>
  <si>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</si>
  <si>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</si>
  <si>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</si>
  <si>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</si>
  <si>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</si>
  <si>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</si>
  <si>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</si>
  <si>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</si>
  <si>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</si>
  <si>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</si>
  <si>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</si>
  <si>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</si>
  <si>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</si>
  <si>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</si>
  <si>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</si>
  <si>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</si>
  <si>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</si>
  <si>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</si>
  <si>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</si>
  <si>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</si>
  <si>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</si>
  <si>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</si>
  <si>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</si>
  <si>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</si>
  <si>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</si>
  <si>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</si>
  <si>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</si>
  <si>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</si>
  <si>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</si>
  <si>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</si>
  <si>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</si>
  <si>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</si>
  <si>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</si>
  <si>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</si>
  <si>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</si>
  <si>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</si>
  <si>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</si>
  <si>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</si>
  <si>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</si>
  <si>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</si>
  <si>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</si>
  <si>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</si>
  <si>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</si>
  <si>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</si>
  <si>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</si>
  <si>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</si>
  <si>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</si>
  <si>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</si>
  <si>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</si>
  <si>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</si>
  <si>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</si>
  <si>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</si>
  <si>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</si>
  <si>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</si>
  <si>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</si>
  <si>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</si>
  <si>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</si>
  <si>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</si>
  <si>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</si>
  <si>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</si>
  <si>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</si>
  <si>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</si>
  <si>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</si>
  <si>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</si>
  <si>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</si>
  <si>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</si>
  <si>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</si>
  <si>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</si>
  <si>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</si>
  <si>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</si>
  <si>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</si>
  <si>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</si>
  <si>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</si>
  <si>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</si>
  <si>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</si>
  <si>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</si>
  <si>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</si>
  <si>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</si>
  <si>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</si>
  <si>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</si>
  <si>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</si>
  <si>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</si>
  <si>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</si>
  <si>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</si>
  <si>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</si>
  <si>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</si>
  <si>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</si>
  <si>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</si>
  <si>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</si>
  <si>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</si>
  <si>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</si>
  <si>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</si>
  <si>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</si>
  <si>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</si>
  <si>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</si>
  <si>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</si>
  <si>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</si>
  <si>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</si>
  <si>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</si>
  <si>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</si>
  <si>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</si>
  <si>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</si>
  <si>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</si>
  <si>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</si>
  <si>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</si>
  <si>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</si>
  <si>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</si>
  <si>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</si>
  <si>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</si>
  <si>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</si>
  <si>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</si>
  <si>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</si>
  <si>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</si>
  <si>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</si>
  <si>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</si>
  <si>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</si>
  <si>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</si>
  <si>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</si>
  <si>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</si>
  <si>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</si>
  <si>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</si>
  <si>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</si>
  <si>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</si>
  <si>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</si>
  <si>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</si>
  <si>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</si>
  <si>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</si>
  <si>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</si>
  <si>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</si>
  <si>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</si>
  <si>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</si>
  <si>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</si>
  <si>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</si>
  <si>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</si>
  <si>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</si>
  <si>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</si>
  <si>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</si>
  <si>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</si>
  <si>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</si>
  <si>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</si>
  <si>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</si>
  <si>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</si>
  <si>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</si>
  <si>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</si>
  <si>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</si>
  <si>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</si>
  <si>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</si>
  <si>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</si>
  <si>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</si>
  <si>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</si>
  <si>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</si>
  <si>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</si>
  <si>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</si>
  <si>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</si>
  <si>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</si>
  <si>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</si>
  <si>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</si>
  <si>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</si>
  <si>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</si>
  <si>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</si>
  <si>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</si>
  <si>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</si>
  <si>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</si>
  <si>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</si>
  <si>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</si>
  <si>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</si>
  <si>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</si>
  <si>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</si>
  <si>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</si>
  <si>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</si>
  <si>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</si>
  <si>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</si>
  <si>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</si>
  <si>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</si>
  <si>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</si>
  <si>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</si>
  <si>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</si>
  <si>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</si>
  <si>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</si>
  <si>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</si>
  <si>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</si>
  <si>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</si>
  <si>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</si>
  <si>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</si>
  <si>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</si>
  <si>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</si>
  <si>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</si>
  <si>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</si>
  <si>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</si>
  <si>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</si>
  <si>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</si>
  <si>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</si>
  <si>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</si>
  <si>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</si>
  <si>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</si>
  <si>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</si>
  <si>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</si>
  <si>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</si>
  <si>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</si>
  <si>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</si>
  <si>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</si>
  <si>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</si>
  <si>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</si>
  <si>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</si>
  <si>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</si>
  <si>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</si>
  <si>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</si>
  <si>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</si>
  <si>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</si>
  <si>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</si>
  <si>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</si>
  <si>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</si>
  <si>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</si>
  <si>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</si>
  <si>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</si>
  <si>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</si>
  <si>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</si>
  <si>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</si>
  <si>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</si>
  <si>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</si>
  <si>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</si>
  <si>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</si>
  <si>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</si>
  <si>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</si>
  <si>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</si>
  <si>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</si>
  <si>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</si>
  <si>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</si>
  <si>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</si>
  <si>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</si>
  <si>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</si>
  <si>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</si>
  <si>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</si>
  <si>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</si>
  <si>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</si>
  <si>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</si>
  <si>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</si>
  <si>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</si>
  <si>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</si>
  <si>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</si>
  <si>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</si>
  <si>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</si>
  <si>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</si>
  <si>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</si>
  <si>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</si>
  <si>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</si>
  <si>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</si>
  <si>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</si>
  <si>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</si>
  <si>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</si>
  <si>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</si>
  <si>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</si>
  <si>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</si>
  <si>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</si>
  <si>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</si>
  <si>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</si>
  <si>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</si>
  <si>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</si>
  <si>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</si>
  <si>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</si>
  <si>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</si>
  <si>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</si>
  <si>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</si>
  <si>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</si>
  <si>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</si>
  <si>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</si>
  <si>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</si>
  <si>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</si>
  <si>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</si>
  <si>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</si>
  <si>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</si>
  <si>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</si>
  <si>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</si>
  <si>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</si>
  <si>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</si>
  <si>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</si>
  <si>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</si>
  <si>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</si>
  <si>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</si>
  <si>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</si>
  <si>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</si>
  <si>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</si>
  <si>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</si>
  <si>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</si>
  <si>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</si>
  <si>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</si>
  <si>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</si>
  <si>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</si>
  <si>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</si>
  <si>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</si>
  <si>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</si>
  <si>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</si>
  <si>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</si>
  <si>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</si>
  <si>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</si>
  <si>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</si>
  <si>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</si>
  <si>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</si>
  <si>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</si>
  <si>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</si>
  <si>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</si>
  <si>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</si>
  <si>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</si>
  <si>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</si>
  <si>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</si>
  <si>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</si>
  <si>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</si>
  <si>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</si>
  <si>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</si>
  <si>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</si>
  <si>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</si>
  <si>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</si>
  <si>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</si>
  <si>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</si>
  <si>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</si>
  <si>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</si>
  <si>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</si>
  <si>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</si>
  <si>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</si>
  <si>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</si>
  <si>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</si>
  <si>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</si>
  <si>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</si>
  <si>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</si>
  <si>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</si>
  <si>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</si>
  <si>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</si>
  <si>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</si>
  <si>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</si>
  <si>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</si>
  <si>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</si>
  <si>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</si>
  <si>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</si>
  <si>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</si>
  <si>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</si>
  <si>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</si>
  <si>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</si>
  <si>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</si>
  <si>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</si>
  <si>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</si>
  <si>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</si>
  <si>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</si>
  <si>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</si>
  <si>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</si>
  <si>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</si>
  <si>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</si>
  <si>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</si>
  <si>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</si>
  <si>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</si>
  <si>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</si>
  <si>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</si>
  <si>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</si>
  <si>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</si>
  <si>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</si>
  <si>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</si>
  <si>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</si>
  <si>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</si>
  <si>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</si>
  <si>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</si>
  <si>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</si>
  <si>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</si>
  <si>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</si>
  <si>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</si>
  <si>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</si>
  <si>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</si>
  <si>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</si>
  <si>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</si>
  <si>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</si>
  <si>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</si>
  <si>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</si>
  <si>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</si>
  <si>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</si>
  <si>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</si>
  <si>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</si>
  <si>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</si>
  <si>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</si>
  <si>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</si>
  <si>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</si>
  <si>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</si>
  <si>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</si>
  <si>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</si>
  <si>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</si>
  <si>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</si>
  <si>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</si>
  <si>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</si>
  <si>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</si>
  <si>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</si>
  <si>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</si>
  <si>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</si>
  <si>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</si>
  <si>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</si>
  <si>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</si>
  <si>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</si>
  <si>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</si>
  <si>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</si>
  <si>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</si>
  <si>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</si>
  <si>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</si>
  <si>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</si>
  <si>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</si>
  <si>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</si>
  <si>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</si>
  <si>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</si>
  <si>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</si>
  <si>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</si>
  <si>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</si>
  <si>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</si>
  <si>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</si>
  <si>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</si>
  <si>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</si>
  <si>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</si>
  <si>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</si>
  <si>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</si>
  <si>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</si>
  <si>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</si>
  <si>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</si>
  <si>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</si>
  <si>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</si>
  <si>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</si>
  <si>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</si>
  <si>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</si>
  <si>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</si>
  <si>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</si>
  <si>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</si>
  <si>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</si>
  <si>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</si>
  <si>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</si>
  <si>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</si>
  <si>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</si>
  <si>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</si>
  <si>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</si>
  <si>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</si>
  <si>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</si>
  <si>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</si>
  <si>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</si>
  <si>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</si>
  <si>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</si>
  <si>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</si>
  <si>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</si>
  <si>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</si>
  <si>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</si>
  <si>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</si>
  <si>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</si>
  <si>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</si>
  <si>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</si>
  <si>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</si>
  <si>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</si>
  <si>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</si>
  <si>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</si>
  <si>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</si>
  <si>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</si>
  <si>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</si>
  <si>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</si>
  <si>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</si>
  <si>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</si>
  <si>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</si>
  <si>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</si>
  <si>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</si>
  <si>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</si>
  <si>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</si>
  <si>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</si>
  <si>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</si>
  <si>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</si>
  <si>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</si>
  <si>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</si>
  <si>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</si>
  <si>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</si>
  <si>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</si>
  <si>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</si>
  <si>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</si>
  <si>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</si>
  <si>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</si>
  <si>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</si>
  <si>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</si>
  <si>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</si>
  <si>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</si>
  <si>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</si>
  <si>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</si>
  <si>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</si>
  <si>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</si>
  <si>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</si>
  <si>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</si>
  <si>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</si>
  <si>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</si>
  <si>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</si>
  <si>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</si>
  <si>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</si>
  <si>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</si>
  <si>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</si>
  <si>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</si>
  <si>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</si>
  <si>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</si>
  <si>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</si>
  <si>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</si>
  <si>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</si>
  <si>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</si>
  <si>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</si>
  <si>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</si>
  <si>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</si>
  <si>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</si>
  <si>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</si>
  <si>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</si>
  <si>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</si>
  <si>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</si>
  <si>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</si>
  <si>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</si>
  <si>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</si>
  <si>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</si>
  <si>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</si>
  <si>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</si>
  <si>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</si>
  <si>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</si>
  <si>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</si>
  <si>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</si>
  <si>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</si>
  <si>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</si>
  <si>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</si>
  <si>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</si>
  <si>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</si>
  <si>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</si>
  <si>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</si>
  <si>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</si>
  <si>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</si>
  <si>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</si>
  <si>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</si>
  <si>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</si>
  <si>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</si>
  <si>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</si>
  <si>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</si>
  <si>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</si>
  <si>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</si>
  <si>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</si>
  <si>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</si>
  <si>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</si>
  <si>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</si>
  <si>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</si>
  <si>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</si>
  <si>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</si>
  <si>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</si>
  <si>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</si>
  <si>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</si>
  <si>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</si>
  <si>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</si>
  <si>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</si>
  <si>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</si>
  <si>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</si>
  <si>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</si>
  <si>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</si>
  <si>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</si>
  <si>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</si>
  <si>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</si>
  <si>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</si>
  <si>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</si>
  <si>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</si>
  <si>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</si>
  <si>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</si>
  <si>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</si>
  <si>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</si>
  <si>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</si>
  <si>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</si>
  <si>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</si>
  <si>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</si>
  <si>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</si>
  <si>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</si>
  <si>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</si>
  <si>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</si>
  <si>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</si>
  <si>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</si>
  <si>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</si>
  <si>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</si>
  <si>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</si>
  <si>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</si>
  <si>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</si>
  <si>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</si>
  <si>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</si>
  <si>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</si>
  <si>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</si>
  <si>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</si>
  <si>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</si>
  <si>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</si>
  <si>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</si>
  <si>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</si>
  <si>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</si>
  <si>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</si>
  <si>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</si>
  <si>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</si>
  <si>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</si>
  <si>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</si>
  <si>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</si>
  <si>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</si>
  <si>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</si>
  <si>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</si>
  <si>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</si>
  <si>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</si>
  <si>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</si>
  <si>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</si>
  <si>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</si>
  <si>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</si>
  <si>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</si>
  <si>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</si>
  <si>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</si>
  <si>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</si>
  <si>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</si>
  <si>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</si>
  <si>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</si>
  <si>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</si>
  <si>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</si>
  <si>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</si>
  <si>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</si>
  <si>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</si>
  <si>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</si>
  <si>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</si>
  <si>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</si>
  <si>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</si>
  <si>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</si>
  <si>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</si>
  <si>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</si>
  <si>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</si>
  <si>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</si>
  <si>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</si>
  <si>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</si>
  <si>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</si>
  <si>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</si>
  <si>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</si>
  <si>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</si>
  <si>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</si>
  <si>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</si>
  <si>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</si>
  <si>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</si>
  <si>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</si>
  <si>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</si>
  <si>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</si>
  <si>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</si>
  <si>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</si>
  <si>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</si>
  <si>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</si>
  <si>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</si>
  <si>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</si>
  <si>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</si>
  <si>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</si>
  <si>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</si>
  <si>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</si>
  <si>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</si>
  <si>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</si>
  <si>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</si>
  <si>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</si>
  <si>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</si>
  <si>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</si>
  <si>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</si>
  <si>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</si>
  <si>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</si>
  <si>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</si>
  <si>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</si>
  <si>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</si>
  <si>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</si>
  <si>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</si>
  <si>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</si>
  <si>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</si>
  <si>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</si>
  <si>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</si>
  <si>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</si>
  <si>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</si>
  <si>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</si>
  <si>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</si>
  <si>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</si>
  <si>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</si>
  <si>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</si>
  <si>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</si>
  <si>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</si>
  <si>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</si>
  <si>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</si>
  <si>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</si>
  <si>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</si>
  <si>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</si>
  <si>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</si>
  <si>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</si>
  <si>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</si>
  <si>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</si>
  <si>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</si>
  <si>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</si>
  <si>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</si>
  <si>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</si>
  <si>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</si>
  <si>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</si>
  <si>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</si>
  <si>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</si>
  <si>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</si>
  <si>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</si>
  <si>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</si>
  <si>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</si>
  <si>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</si>
  <si>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</si>
  <si>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</si>
  <si>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</si>
  <si>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</si>
  <si>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</si>
  <si>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</si>
  <si>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</si>
  <si>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</si>
  <si>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</si>
  <si>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</si>
  <si>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</si>
  <si>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</si>
  <si>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</si>
  <si>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</si>
  <si>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</si>
  <si>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</si>
  <si>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</si>
  <si>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</si>
  <si>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</si>
  <si>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</si>
  <si>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</si>
  <si>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</si>
  <si>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</si>
  <si>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</si>
  <si>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</si>
  <si>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</si>
  <si>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</si>
  <si>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</si>
  <si>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</si>
  <si>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</si>
  <si>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</si>
  <si>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</si>
  <si>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</si>
  <si>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</si>
  <si>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</si>
  <si>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</si>
  <si>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</si>
  <si>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</si>
  <si>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</si>
  <si>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</si>
  <si>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</si>
  <si>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</si>
  <si>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</si>
  <si>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</si>
  <si>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</si>
  <si>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</si>
  <si>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</si>
  <si>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</si>
  <si>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</si>
  <si>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</si>
  <si>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</si>
  <si>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</si>
  <si>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</si>
  <si>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</si>
  <si>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</si>
  <si>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</si>
  <si>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</si>
  <si>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</si>
  <si>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</si>
  <si>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</si>
  <si>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</si>
  <si>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</si>
  <si>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</si>
  <si>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</si>
  <si>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</si>
  <si>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</si>
  <si>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</si>
  <si>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</si>
  <si>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</si>
  <si>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</si>
  <si>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</si>
  <si>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</si>
  <si>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</si>
  <si>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</si>
  <si>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</si>
  <si>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</si>
  <si>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</si>
  <si>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</si>
  <si>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</si>
  <si>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</si>
  <si>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</si>
  <si>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</si>
  <si>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</si>
  <si>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</si>
  <si>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</si>
  <si>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</si>
  <si>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</si>
  <si>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</si>
  <si>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</si>
  <si>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</si>
  <si>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</si>
  <si>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</si>
  <si>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</si>
  <si>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</si>
  <si>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</si>
  <si>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</si>
  <si>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</si>
  <si>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</si>
  <si>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</si>
  <si>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</si>
  <si>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</si>
  <si>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</si>
  <si>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</si>
  <si>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</si>
  <si>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</si>
  <si>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</si>
  <si>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</si>
  <si>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</si>
  <si>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</si>
  <si>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</si>
  <si>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</si>
  <si>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</si>
  <si>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</si>
  <si>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</si>
  <si>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</si>
  <si>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</si>
  <si>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</si>
  <si>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</si>
  <si>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</si>
  <si>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</si>
  <si>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</si>
  <si>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</si>
  <si>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</si>
  <si>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</si>
  <si>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</si>
  <si>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</si>
  <si>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</si>
  <si>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</si>
  <si>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</si>
  <si>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</si>
  <si>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</si>
  <si>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</si>
  <si>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</si>
  <si>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</si>
  <si>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</si>
  <si>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</si>
  <si>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</si>
  <si>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</si>
  <si>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</si>
  <si>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</si>
  <si>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</si>
  <si>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</si>
  <si>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</si>
  <si>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</si>
  <si>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</si>
  <si>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</si>
  <si>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</si>
  <si>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</si>
  <si>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</si>
  <si>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</si>
  <si>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</si>
  <si>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</si>
  <si>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</si>
  <si>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</si>
  <si>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</si>
  <si>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</si>
  <si>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</si>
  <si>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</si>
  <si>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</si>
  <si>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</si>
  <si>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</si>
  <si>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</si>
  <si>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</si>
  <si>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</si>
  <si>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</si>
  <si>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</si>
  <si>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</si>
  <si>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</si>
  <si>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</si>
  <si>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</si>
  <si>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</si>
  <si>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</si>
  <si>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</si>
  <si>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</si>
  <si>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</si>
  <si>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</si>
  <si>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</si>
  <si>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</si>
  <si>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</si>
  <si>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</si>
  <si>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</si>
  <si>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</si>
  <si>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</si>
  <si>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</si>
  <si>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</si>
  <si>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</si>
  <si>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</si>
  <si>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</si>
  <si>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</si>
  <si>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</si>
  <si>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</si>
  <si>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</si>
  <si>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</si>
  <si>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</si>
  <si>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</si>
  <si>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</si>
  <si>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</si>
  <si>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</si>
  <si>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</si>
  <si>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</si>
  <si>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</si>
  <si>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</si>
  <si>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</si>
  <si>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</si>
  <si>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</si>
  <si>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</si>
  <si>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</si>
  <si>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</si>
  <si>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</si>
  <si>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</si>
  <si>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</si>
  <si>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</si>
  <si>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</si>
  <si>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</si>
  <si>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</si>
  <si>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</si>
  <si>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</si>
  <si>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</si>
  <si>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</si>
  <si>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</si>
  <si>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</si>
  <si>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</si>
  <si>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</si>
  <si>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</si>
  <si>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</si>
  <si>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</si>
  <si>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</si>
  <si>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</si>
  <si>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</si>
  <si>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</si>
  <si>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</si>
  <si>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</si>
  <si>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</si>
  <si>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</si>
  <si>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</si>
  <si>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</si>
  <si>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</si>
  <si>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</si>
  <si>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</si>
  <si>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</si>
  <si>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</si>
  <si>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</si>
  <si>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</si>
  <si>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</si>
  <si>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</si>
  <si>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</si>
  <si>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</si>
  <si>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</si>
  <si>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</si>
  <si>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</si>
  <si>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</si>
  <si>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</si>
  <si>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</si>
  <si>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</si>
  <si>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</si>
  <si>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</si>
  <si>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</si>
  <si>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</si>
  <si>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</si>
  <si>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</si>
  <si>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</si>
  <si>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</si>
  <si>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</si>
  <si>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</si>
  <si>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</si>
  <si>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</si>
  <si>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</si>
  <si>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</si>
  <si>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</si>
  <si>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</si>
  <si>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</si>
  <si>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</si>
  <si>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</si>
  <si>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</si>
  <si>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</si>
  <si>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</si>
  <si>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</si>
  <si>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</si>
  <si>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</si>
  <si>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</si>
  <si>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</si>
  <si>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</si>
  <si>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</si>
  <si>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</si>
  <si>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</si>
  <si>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</si>
  <si>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</si>
  <si>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</si>
  <si>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</si>
  <si>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</si>
  <si>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</si>
  <si>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</si>
  <si>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</si>
  <si>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</si>
  <si>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</si>
  <si>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</si>
  <si>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</si>
  <si>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</si>
  <si>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</si>
  <si>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</si>
  <si>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</si>
  <si>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</si>
  <si>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</si>
  <si>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</si>
  <si>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</si>
  <si>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</si>
  <si>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</si>
  <si>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</si>
  <si>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</si>
  <si>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</si>
  <si>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</si>
  <si>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</si>
  <si>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</si>
  <si>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</si>
  <si>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</si>
  <si>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</si>
  <si>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</si>
  <si>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</si>
  <si>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</si>
  <si>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</si>
  <si>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</si>
  <si>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</si>
  <si>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</si>
  <si>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</si>
  <si>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</si>
  <si>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</si>
  <si>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</si>
  <si>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</si>
  <si>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</si>
  <si>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</si>
  <si>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</si>
  <si>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</si>
  <si>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</si>
  <si>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</si>
  <si>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</si>
  <si>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</si>
  <si>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</si>
  <si>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</si>
  <si>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</si>
  <si>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</si>
  <si>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</si>
  <si>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</si>
  <si>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</si>
  <si>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</si>
  <si>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</si>
  <si>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</si>
  <si>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</si>
  <si>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</si>
  <si>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</si>
  <si>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</si>
  <si>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</si>
  <si>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</si>
  <si>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</si>
  <si>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</si>
  <si>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</si>
  <si>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</si>
  <si>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</si>
  <si>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</si>
  <si>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</si>
  <si>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</si>
  <si>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</si>
  <si>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</si>
  <si>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</si>
  <si>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</si>
  <si>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</si>
  <si>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</si>
  <si>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</si>
  <si>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</si>
  <si>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</si>
  <si>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</si>
  <si>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</si>
  <si>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</si>
  <si>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</si>
  <si>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</si>
  <si>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</si>
  <si>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</si>
  <si>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</si>
  <si>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</si>
  <si>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</si>
  <si>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</si>
  <si>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</si>
  <si>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</si>
  <si>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</si>
  <si>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</si>
  <si>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</si>
  <si>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</si>
  <si>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</si>
  <si>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</si>
  <si>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</si>
  <si>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</si>
  <si>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</si>
  <si>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</si>
  <si>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</si>
  <si>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</si>
  <si>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</si>
  <si>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</si>
  <si>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</si>
  <si>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</si>
  <si>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</si>
  <si>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</si>
  <si>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</si>
  <si>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</si>
  <si>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</si>
  <si>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</si>
  <si>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</si>
  <si>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</si>
  <si>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</si>
  <si>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</si>
  <si>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</si>
  <si>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</si>
  <si>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</si>
  <si>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</si>
  <si>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</si>
  <si>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</si>
  <si>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</si>
  <si>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</si>
  <si>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</si>
  <si>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</si>
  <si>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</si>
  <si>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</si>
  <si>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</si>
  <si>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</si>
  <si>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</si>
  <si>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</si>
  <si>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</si>
  <si>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</si>
  <si>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</si>
  <si>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</si>
  <si>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</si>
  <si>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</si>
  <si>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</si>
  <si>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</si>
  <si>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</si>
  <si>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</si>
  <si>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</si>
  <si>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</si>
  <si>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</si>
  <si>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</si>
  <si>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</si>
  <si>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</si>
  <si>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</si>
  <si>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</si>
  <si>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</si>
  <si>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</si>
  <si>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</si>
  <si>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</si>
  <si>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</si>
  <si>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</si>
  <si>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</si>
  <si>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</si>
  <si>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</si>
  <si>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</si>
  <si>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</si>
  <si>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</si>
  <si>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</si>
  <si>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</si>
  <si>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</si>
  <si>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</si>
  <si>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</si>
  <si>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</si>
  <si>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</si>
  <si>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</si>
  <si>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</si>
  <si>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</si>
  <si>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</si>
  <si>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</si>
  <si>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</si>
  <si>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</si>
  <si>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</si>
  <si>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</si>
  <si>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</si>
  <si>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</si>
  <si>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</si>
  <si>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</si>
  <si>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</si>
  <si>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</si>
  <si>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</si>
  <si>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</si>
  <si>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</si>
  <si>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</si>
  <si>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</si>
  <si>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</si>
  <si>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</si>
  <si>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</si>
  <si>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</si>
  <si>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</si>
  <si>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</si>
  <si>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</si>
  <si>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</si>
  <si>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</si>
  <si>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</si>
  <si>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</si>
  <si>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</si>
  <si>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</si>
  <si>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</si>
  <si>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</si>
  <si>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</si>
  <si>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</si>
  <si>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</si>
  <si>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</si>
  <si>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</si>
  <si>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</si>
  <si>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</si>
  <si>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</si>
  <si>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</si>
  <si>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</si>
  <si>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</si>
  <si>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</si>
  <si>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</si>
  <si>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</si>
  <si>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</si>
  <si>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</si>
  <si>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</si>
  <si>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</si>
  <si>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</si>
  <si>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</si>
  <si>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</si>
  <si>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</si>
  <si>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</si>
  <si>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</si>
  <si>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</si>
  <si>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</si>
  <si>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</si>
  <si>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</si>
  <si>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</si>
  <si>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</si>
  <si>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</si>
  <si>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</si>
  <si>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</si>
  <si>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</si>
  <si>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</si>
  <si>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</si>
  <si>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</si>
  <si>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</si>
  <si>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</si>
  <si>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</si>
  <si>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</si>
  <si>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</si>
  <si>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</si>
  <si>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</si>
  <si>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</si>
  <si>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</si>
  <si>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</si>
  <si>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</si>
  <si>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</si>
  <si>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</si>
  <si>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</si>
  <si>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</si>
  <si>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</si>
  <si>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</si>
  <si>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</si>
  <si>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</si>
  <si>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</si>
  <si>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</si>
  <si>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</si>
  <si>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</si>
  <si>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</si>
  <si>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</si>
  <si>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</si>
  <si>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</si>
  <si>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</si>
  <si>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</si>
  <si>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</si>
  <si>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</si>
  <si>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</si>
  <si>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</si>
  <si>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</si>
  <si>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</si>
  <si>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</si>
  <si>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</si>
  <si>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</si>
  <si>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</si>
  <si>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</si>
  <si>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</si>
  <si>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</si>
  <si>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</si>
  <si>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</si>
  <si>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</si>
  <si>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</si>
  <si>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</si>
  <si>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</si>
  <si>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</si>
  <si>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</si>
  <si>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</si>
  <si>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</si>
  <si>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</si>
  <si>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</si>
  <si>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</si>
  <si>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</si>
  <si>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</si>
  <si>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</si>
  <si>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</si>
  <si>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</si>
  <si>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</si>
  <si>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</si>
  <si>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</si>
  <si>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</si>
  <si>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</si>
  <si>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</si>
  <si>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</si>
  <si>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</si>
  <si>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</si>
  <si>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</si>
  <si>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</si>
  <si>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</si>
  <si>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</si>
  <si>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</si>
  <si>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</si>
  <si>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</si>
  <si>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</si>
  <si>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</si>
  <si>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</si>
  <si>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</si>
  <si>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</si>
  <si>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</si>
  <si>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</si>
  <si>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</si>
  <si>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</si>
  <si>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</si>
  <si>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</si>
  <si>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</si>
  <si>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</si>
  <si>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</si>
  <si>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</si>
  <si>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</si>
  <si>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</si>
  <si>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</si>
  <si>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</si>
  <si>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</si>
  <si>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</si>
  <si>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</si>
  <si>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</si>
  <si>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</si>
  <si>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</si>
  <si>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</si>
  <si>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</si>
  <si>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</si>
  <si>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</si>
  <si>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</si>
  <si>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</si>
  <si>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</si>
  <si>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</si>
  <si>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</si>
  <si>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</si>
  <si>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</si>
  <si>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</si>
  <si>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</si>
  <si>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</si>
  <si>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</si>
  <si>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</si>
  <si>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</si>
  <si>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</si>
  <si>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</si>
  <si>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</si>
  <si>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</si>
  <si>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</si>
  <si>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</si>
  <si>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</si>
  <si>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</si>
  <si>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</si>
  <si>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</si>
  <si>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</si>
  <si>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</si>
  <si>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</si>
  <si>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</si>
  <si>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</si>
  <si>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</si>
  <si>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</si>
  <si>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</si>
  <si>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</si>
  <si>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</si>
  <si>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</si>
  <si>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</si>
  <si>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</si>
  <si>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</si>
  <si>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</si>
  <si>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</si>
  <si>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</si>
  <si>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</si>
  <si>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</si>
  <si>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</si>
  <si>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</si>
  <si>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</si>
  <si>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</si>
  <si>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</si>
  <si>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</si>
  <si>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</si>
  <si>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</si>
  <si>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</si>
  <si>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</si>
  <si>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</si>
  <si>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</si>
  <si>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</si>
  <si>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</si>
  <si>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</si>
  <si>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</si>
  <si>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</si>
  <si>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</si>
  <si>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</si>
  <si>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</si>
  <si>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</si>
  <si>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</si>
  <si>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</si>
  <si>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</si>
  <si>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</si>
  <si>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</si>
  <si>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</si>
  <si>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</si>
  <si>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</si>
  <si>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</si>
  <si>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</si>
  <si>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</si>
  <si>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</si>
  <si>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</si>
  <si>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</si>
  <si>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</si>
  <si>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</si>
  <si>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</si>
  <si>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</si>
  <si>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</si>
  <si>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</si>
  <si>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</si>
  <si>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</si>
  <si>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</si>
  <si>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</si>
  <si>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</si>
  <si>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</si>
  <si>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</si>
  <si>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</si>
  <si>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</si>
  <si>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</si>
  <si>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</si>
  <si>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</si>
  <si>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</si>
  <si>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</si>
  <si>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</si>
  <si>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</si>
  <si>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</si>
  <si>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</si>
  <si>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</si>
  <si>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</si>
  <si>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</si>
  <si>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</si>
  <si>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</si>
  <si>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</si>
  <si>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</si>
  <si>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</si>
  <si>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</si>
  <si>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</si>
  <si>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</si>
  <si>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</si>
  <si>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</si>
  <si>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</si>
  <si>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</si>
  <si>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</si>
  <si>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</si>
  <si>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</si>
  <si>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</si>
  <si>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</si>
  <si>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</si>
  <si>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</si>
  <si>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</si>
  <si>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</si>
  <si>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</si>
  <si>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</si>
  <si>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</si>
  <si>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</si>
  <si>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</si>
  <si>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</si>
  <si>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</si>
  <si>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</si>
  <si>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</si>
  <si>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</si>
  <si>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</si>
  <si>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</si>
  <si>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</si>
  <si>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</si>
  <si>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</si>
  <si>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</si>
  <si>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</si>
  <si>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</si>
  <si>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</si>
  <si>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</si>
  <si>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</si>
  <si>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</si>
  <si>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</si>
  <si>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</si>
  <si>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</si>
  <si>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</si>
  <si>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</si>
  <si>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</si>
  <si>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</si>
  <si>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</si>
  <si>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</si>
  <si>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</si>
  <si>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</si>
  <si>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</si>
  <si>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</si>
  <si>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</si>
  <si>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</si>
  <si>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</si>
  <si>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</si>
  <si>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</si>
  <si>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</si>
  <si>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</si>
  <si>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</si>
  <si>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</si>
  <si>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</si>
  <si>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</si>
  <si>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</si>
  <si>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</si>
  <si>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</si>
  <si>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</si>
  <si>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</si>
  <si>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</si>
  <si>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</si>
  <si>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</si>
  <si>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</si>
  <si>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</si>
  <si>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</si>
  <si>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</si>
  <si>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</si>
  <si>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</si>
  <si>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</si>
  <si>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</si>
  <si>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</si>
  <si>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</si>
  <si>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</si>
  <si>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</si>
  <si>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</si>
  <si>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</si>
  <si>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</si>
  <si>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</si>
  <si>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</si>
  <si>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</si>
  <si>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</si>
  <si>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</si>
  <si>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</si>
  <si>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</si>
  <si>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</si>
  <si>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</si>
  <si>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</si>
  <si>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</si>
  <si>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</si>
  <si>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</si>
  <si>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</si>
  <si>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</si>
  <si>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</si>
  <si>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</si>
  <si>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</si>
  <si>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</si>
  <si>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</si>
  <si>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</si>
  <si>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</si>
  <si>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</si>
  <si>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</si>
  <si>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</si>
  <si>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</si>
  <si>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</si>
  <si>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</si>
  <si>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</si>
  <si>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</si>
  <si>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</si>
  <si>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</si>
  <si>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</si>
  <si>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</si>
  <si>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</si>
  <si>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</si>
  <si>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</si>
  <si>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</si>
  <si>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</si>
  <si>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</si>
  <si>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</si>
  <si>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</si>
  <si>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</si>
  <si>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</si>
  <si>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</si>
  <si>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</si>
  <si>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</si>
  <si>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</si>
  <si>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</si>
  <si>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</si>
  <si>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</si>
  <si>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</si>
  <si>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</si>
  <si>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</si>
  <si>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</si>
  <si>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</si>
  <si>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</si>
  <si>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</si>
  <si>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</si>
  <si>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</si>
  <si>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</si>
  <si>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</si>
  <si>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</si>
  <si>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</si>
  <si>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</si>
  <si>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</si>
  <si>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</si>
  <si>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</si>
  <si>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</si>
  <si>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</si>
  <si>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</si>
  <si>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</si>
  <si>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</si>
  <si>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</si>
  <si>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</si>
  <si>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</si>
  <si>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</si>
  <si>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</si>
  <si>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</si>
  <si>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</si>
  <si>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</si>
  <si>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</si>
  <si>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</si>
  <si>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</si>
  <si>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</si>
  <si>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</si>
  <si>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</si>
  <si>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</si>
  <si>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</si>
  <si>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</si>
  <si>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</si>
  <si>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</si>
  <si>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</si>
  <si>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</si>
  <si>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</si>
  <si>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</si>
  <si>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</si>
  <si>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</si>
  <si>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</si>
  <si>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</si>
  <si>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</si>
  <si>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</si>
  <si>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</si>
  <si>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</si>
  <si>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</si>
  <si>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</si>
  <si>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</si>
  <si>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</si>
  <si>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</si>
  <si>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</si>
  <si>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</si>
  <si>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</si>
  <si>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</si>
  <si>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</si>
  <si>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</si>
  <si>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</si>
  <si>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</si>
  <si>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</si>
  <si>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</si>
  <si>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</si>
  <si>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</si>
  <si>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</si>
  <si>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</si>
  <si>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</si>
  <si>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</si>
  <si>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</si>
  <si>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</si>
  <si>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</si>
  <si>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</si>
  <si>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</si>
  <si>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</si>
  <si>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</si>
  <si>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</si>
  <si>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</si>
  <si>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</si>
  <si>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</si>
  <si>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</si>
  <si>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</si>
  <si>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</si>
  <si>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</si>
  <si>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</si>
  <si>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</si>
  <si>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</si>
  <si>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</si>
  <si>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</si>
  <si>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</si>
  <si>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</si>
  <si>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</si>
  <si>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</si>
  <si>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</si>
  <si>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</si>
  <si>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</si>
  <si>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</si>
  <si>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</si>
  <si>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</si>
  <si>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</si>
  <si>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</si>
  <si>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</si>
  <si>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</si>
  <si>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</si>
  <si>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</si>
  <si>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</si>
  <si>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</si>
  <si>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</si>
  <si>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</si>
  <si>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</si>
  <si>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</si>
  <si>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</si>
  <si>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</si>
  <si>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</si>
  <si>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</si>
  <si>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</si>
  <si>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</si>
  <si>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</si>
  <si>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</si>
  <si>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</si>
  <si>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</si>
  <si>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</si>
  <si>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</si>
  <si>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</si>
  <si>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</si>
  <si>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</si>
  <si>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</si>
  <si>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</si>
  <si>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</si>
  <si>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</si>
  <si>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</si>
  <si>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</si>
  <si>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</si>
  <si>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</si>
  <si>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</si>
  <si>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</si>
  <si>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</si>
  <si>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</si>
  <si>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</si>
  <si>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</si>
  <si>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</si>
  <si>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</si>
  <si>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</si>
  <si>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</si>
  <si>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</si>
  <si>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</si>
  <si>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</si>
  <si>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</si>
  <si>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</si>
  <si>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</si>
  <si>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</si>
  <si>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</si>
  <si>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</si>
  <si>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</si>
  <si>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</si>
  <si>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</si>
  <si>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</si>
  <si>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</si>
  <si>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</si>
  <si>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</si>
  <si>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</si>
  <si>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</si>
  <si>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</si>
  <si>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</si>
  <si>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</si>
  <si>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</si>
  <si>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</si>
  <si>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</si>
  <si>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</si>
  <si>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</si>
  <si>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</si>
  <si>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</si>
  <si>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</si>
  <si>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</si>
  <si>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</si>
  <si>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</si>
  <si>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</si>
  <si>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</si>
  <si>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</si>
  <si>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</si>
  <si>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</si>
  <si>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</si>
  <si>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</si>
  <si>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</si>
  <si>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</si>
  <si>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</si>
  <si>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</si>
  <si>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</si>
  <si>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</si>
  <si>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</si>
  <si>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</si>
  <si>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</si>
  <si>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</si>
  <si>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</si>
  <si>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</si>
  <si>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</si>
  <si>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</si>
  <si>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</si>
  <si>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</si>
  <si>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</si>
  <si>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</si>
  <si>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</si>
  <si>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</si>
  <si>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</si>
  <si>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</si>
  <si>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</si>
  <si>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</si>
  <si>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</si>
  <si>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</si>
  <si>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</si>
  <si>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</si>
  <si>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</si>
  <si>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</si>
  <si>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</si>
  <si>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</si>
  <si>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</si>
  <si>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</si>
  <si>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</si>
  <si>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</si>
  <si>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</si>
  <si>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</si>
  <si>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</si>
  <si>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</si>
  <si>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</si>
  <si>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</si>
  <si>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</si>
  <si>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</si>
  <si>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</si>
  <si>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</si>
  <si>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</si>
  <si>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</si>
  <si>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</si>
  <si>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</si>
  <si>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</si>
  <si>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</si>
  <si>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</si>
  <si>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</si>
  <si>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</si>
  <si>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</si>
  <si>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</si>
  <si>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</si>
  <si>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</si>
  <si>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</si>
  <si>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</si>
  <si>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</si>
  <si>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</si>
  <si>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</si>
  <si>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</si>
  <si>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</si>
  <si>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</si>
  <si>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</si>
  <si>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</si>
  <si>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</si>
  <si>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</si>
  <si>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</si>
  <si>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</si>
  <si>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</si>
  <si>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</si>
  <si>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</si>
  <si>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</si>
  <si>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</si>
  <si>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</si>
  <si>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</si>
  <si>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</si>
  <si>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</si>
  <si>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</si>
  <si>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</si>
  <si>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</si>
  <si>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</si>
  <si>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</si>
  <si>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</si>
  <si>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</si>
  <si>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</si>
  <si>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</si>
  <si>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</si>
  <si>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</si>
  <si>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</si>
  <si>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</si>
  <si>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</si>
  <si>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</si>
  <si>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</si>
  <si>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</si>
  <si>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</si>
  <si>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</si>
  <si>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</si>
  <si>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</si>
  <si>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</si>
  <si>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</si>
  <si>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</si>
  <si>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</si>
  <si>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</si>
  <si>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</si>
  <si>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</si>
  <si>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</si>
  <si>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</si>
  <si>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</si>
  <si>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</si>
  <si>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</si>
  <si>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</si>
  <si>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</si>
  <si>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</si>
  <si>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</si>
  <si>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</si>
  <si>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</si>
  <si>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</si>
  <si>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</si>
  <si>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</si>
  <si>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</si>
  <si>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</si>
  <si>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</si>
  <si>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</si>
  <si>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</si>
  <si>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</si>
  <si>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</si>
  <si>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</si>
  <si>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</si>
  <si>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</si>
  <si>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</si>
  <si>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</si>
  <si>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</si>
  <si>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</si>
  <si>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</si>
  <si>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</si>
  <si>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</si>
  <si>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</si>
  <si>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</si>
  <si>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</si>
  <si>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</si>
  <si>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</si>
  <si>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</si>
  <si>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</si>
  <si>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</si>
  <si>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</si>
  <si>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</si>
  <si>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</si>
  <si>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</si>
  <si>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</si>
  <si>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</si>
  <si>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</si>
  <si>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</si>
  <si>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</si>
  <si>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</si>
  <si>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</si>
  <si>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</si>
  <si>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</si>
  <si>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</si>
  <si>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</si>
  <si>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</si>
  <si>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</si>
  <si>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</si>
  <si>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</si>
  <si>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</si>
  <si>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</si>
  <si>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</si>
  <si>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</si>
  <si>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</si>
  <si>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</si>
  <si>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</si>
  <si>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</si>
  <si>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</si>
  <si>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</si>
  <si>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</si>
  <si>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</si>
  <si>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</si>
  <si>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</si>
  <si>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</si>
  <si>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</si>
  <si>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</si>
  <si>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</si>
  <si>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</si>
  <si>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</si>
  <si>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</si>
  <si>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</si>
  <si>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</si>
  <si>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</si>
  <si>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</si>
  <si>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</si>
  <si>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</si>
  <si>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</si>
  <si>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</si>
  <si>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</si>
  <si>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</si>
  <si>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</si>
  <si>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</si>
  <si>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</si>
  <si>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</si>
  <si>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</si>
  <si>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</si>
  <si>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</si>
  <si>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</si>
  <si>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</si>
  <si>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</si>
  <si>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</si>
  <si>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</si>
  <si>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</si>
  <si>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</si>
  <si>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</si>
  <si>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</si>
  <si>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</si>
  <si>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</si>
  <si>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</si>
  <si>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</si>
  <si>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</si>
  <si>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</si>
  <si>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</si>
  <si>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</si>
  <si>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</si>
  <si>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</si>
  <si>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</si>
  <si>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</si>
  <si>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</si>
  <si>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</si>
  <si>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</si>
  <si>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</si>
  <si>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</si>
  <si>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</si>
  <si>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</si>
  <si>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</si>
  <si>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</si>
  <si>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</si>
  <si>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</si>
  <si>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</si>
  <si>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</si>
  <si>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</si>
  <si>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</si>
  <si>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</si>
  <si>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</si>
  <si>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</si>
  <si>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</si>
  <si>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</si>
  <si>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</si>
  <si>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</si>
  <si>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</si>
  <si>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</si>
  <si>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</si>
  <si>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</si>
  <si>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</si>
  <si>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</si>
  <si>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</si>
  <si>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</si>
  <si>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</si>
  <si>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</si>
  <si>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</si>
  <si>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</si>
  <si>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</si>
  <si>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</si>
  <si>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</si>
  <si>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</si>
  <si>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</si>
  <si>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</si>
  <si>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</si>
  <si>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</si>
  <si>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</si>
  <si>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</si>
  <si>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</si>
  <si>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</si>
  <si>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</si>
  <si>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</si>
  <si>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</si>
  <si>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</si>
  <si>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</si>
  <si>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</si>
  <si>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</si>
  <si>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</si>
  <si>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</si>
  <si>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</si>
  <si>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</si>
  <si>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</si>
  <si>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</si>
  <si>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</si>
  <si>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</si>
  <si>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</si>
  <si>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</si>
  <si>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</si>
  <si>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</si>
  <si>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</si>
  <si>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</si>
  <si>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</si>
  <si>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</si>
  <si>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</si>
  <si>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</si>
  <si>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</si>
  <si>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</si>
  <si>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</si>
  <si>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</si>
  <si>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</si>
  <si>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</si>
  <si>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</si>
  <si>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</si>
  <si>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</si>
  <si>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</si>
  <si>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</si>
  <si>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</si>
  <si>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</si>
  <si>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</si>
  <si>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</si>
  <si>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</si>
  <si>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</si>
  <si>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</si>
  <si>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</si>
  <si>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</si>
  <si>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</si>
  <si>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</si>
  <si>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</si>
  <si>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</si>
  <si>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</si>
  <si>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</si>
  <si>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</si>
  <si>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</si>
  <si>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</si>
  <si>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</si>
  <si>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</si>
  <si>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</si>
  <si>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</si>
  <si>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</si>
  <si>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</si>
  <si>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</si>
  <si>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</si>
  <si>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</si>
  <si>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</si>
  <si>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</si>
  <si>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</si>
  <si>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</si>
  <si>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</si>
  <si>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</si>
  <si>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</si>
  <si>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</si>
  <si>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</si>
  <si>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</si>
  <si>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</si>
  <si>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</si>
  <si>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</si>
  <si>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</si>
  <si>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</si>
  <si>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</si>
  <si>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</si>
  <si>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</si>
  <si>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</si>
  <si>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</si>
  <si>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</si>
  <si>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</si>
  <si>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</si>
  <si>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</si>
  <si>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</si>
  <si>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</si>
  <si>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</si>
  <si>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</si>
  <si>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</si>
  <si>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</si>
  <si>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</si>
  <si>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</si>
  <si>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</si>
  <si>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</si>
  <si>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</si>
  <si>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</si>
  <si>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</si>
  <si>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</si>
  <si>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</si>
  <si>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</si>
  <si>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</si>
  <si>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</si>
  <si>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</si>
  <si>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</si>
  <si>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</si>
  <si>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</si>
  <si>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</si>
  <si>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</si>
  <si>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</si>
  <si>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</si>
  <si>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</si>
  <si>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</si>
  <si>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</si>
  <si>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</si>
  <si>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</si>
  <si>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</si>
  <si>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</si>
  <si>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</si>
  <si>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</si>
  <si>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</si>
  <si>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</si>
  <si>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</si>
  <si>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</si>
  <si>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</si>
  <si>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</si>
  <si>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</si>
  <si>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</si>
  <si>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</si>
  <si>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</si>
  <si>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</si>
  <si>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</si>
  <si>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</si>
  <si>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</si>
  <si>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</si>
  <si>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</si>
  <si>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</si>
  <si>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</si>
  <si>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</si>
  <si>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</si>
  <si>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</si>
  <si>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</si>
  <si>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</si>
  <si>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</si>
  <si>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</si>
  <si>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</si>
  <si>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</si>
  <si>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</si>
  <si>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</si>
  <si>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</si>
  <si>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</si>
  <si>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</si>
  <si>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</si>
  <si>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</si>
  <si>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</si>
  <si>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</si>
  <si>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</si>
  <si>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</si>
  <si>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</si>
  <si>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</si>
  <si>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</si>
  <si>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</si>
  <si>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</si>
  <si>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</si>
  <si>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</si>
  <si>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</si>
  <si>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</si>
  <si>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</si>
  <si>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</si>
  <si>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</si>
  <si>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</si>
  <si>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</si>
  <si>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</si>
  <si>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</si>
  <si>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</si>
  <si>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</si>
  <si>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</si>
  <si>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</si>
  <si>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</si>
  <si>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</si>
  <si>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</si>
  <si>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</si>
  <si>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</si>
  <si>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</si>
  <si>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</si>
  <si>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</si>
  <si>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</si>
  <si>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</si>
  <si>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</si>
  <si>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</si>
  <si>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</si>
  <si>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</si>
  <si>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</si>
  <si>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</si>
  <si>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</si>
  <si>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</si>
  <si>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</si>
  <si>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</si>
  <si>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</si>
  <si>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</si>
  <si>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</si>
  <si>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</si>
  <si>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</si>
  <si>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</si>
  <si>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</si>
  <si>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</si>
  <si>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</si>
  <si>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</si>
  <si>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</si>
  <si>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</si>
  <si>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</si>
  <si>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</si>
  <si>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</si>
  <si>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</si>
  <si>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</si>
  <si>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</si>
  <si>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</si>
  <si>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</si>
  <si>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</si>
  <si>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</si>
  <si>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</si>
  <si>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</si>
  <si>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</si>
  <si>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</si>
  <si>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</si>
  <si>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</si>
  <si>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</si>
  <si>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</si>
  <si>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</si>
  <si>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</si>
  <si>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</si>
  <si>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</si>
  <si>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</si>
  <si>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</si>
  <si>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</si>
  <si>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</si>
  <si>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</si>
  <si>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</si>
  <si>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</si>
  <si>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</si>
  <si>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</si>
  <si>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</si>
  <si>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</si>
  <si>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</si>
  <si>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</si>
  <si>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</si>
  <si>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</si>
  <si>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</si>
  <si>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</si>
  <si>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</si>
  <si>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</si>
  <si>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</si>
  <si>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</si>
  <si>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</si>
  <si>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</si>
  <si>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</si>
  <si>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</si>
  <si>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</si>
  <si>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</si>
  <si>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</si>
  <si>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</si>
  <si>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</si>
  <si>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</si>
  <si>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</si>
  <si>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</si>
  <si>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</si>
  <si>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</si>
  <si>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</si>
  <si>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</si>
  <si>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</si>
  <si>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</si>
  <si>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</si>
  <si>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</si>
  <si>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</si>
  <si>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</si>
  <si>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</si>
  <si>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</si>
  <si>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</si>
  <si>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</si>
  <si>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</si>
  <si>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</si>
  <si>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</si>
  <si>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</si>
  <si>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</si>
  <si>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</si>
  <si>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</si>
  <si>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</si>
  <si>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</si>
  <si>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</si>
  <si>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</si>
  <si>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</si>
  <si>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</si>
  <si>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</si>
  <si>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</si>
  <si>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</si>
  <si>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</si>
  <si>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</si>
  <si>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</si>
  <si>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</si>
  <si>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</si>
  <si>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</si>
  <si>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</si>
  <si>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</si>
  <si>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</si>
  <si>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</si>
  <si>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</si>
  <si>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</si>
  <si>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</si>
  <si>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</si>
  <si>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</si>
  <si>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</si>
  <si>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</si>
  <si>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</si>
  <si>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</si>
  <si>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</si>
  <si>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</si>
  <si>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</si>
  <si>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</si>
  <si>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</si>
  <si>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</si>
  <si>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</si>
  <si>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</si>
  <si>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</si>
  <si>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</si>
  <si>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</si>
  <si>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</si>
  <si>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</si>
  <si>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</si>
  <si>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</si>
  <si>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</si>
  <si>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</si>
  <si>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</si>
  <si>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</si>
  <si>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</si>
  <si>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</si>
  <si>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</si>
  <si>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</si>
  <si>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</si>
  <si>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</si>
  <si>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</si>
  <si>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</si>
  <si>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</si>
  <si>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</si>
  <si>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</si>
  <si>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</si>
  <si>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</si>
  <si>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</si>
  <si>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</si>
  <si>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</si>
  <si>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</si>
  <si>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</si>
  <si>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</si>
  <si>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</si>
  <si>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</si>
  <si>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</si>
  <si>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</si>
  <si>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</si>
  <si>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</si>
  <si>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</si>
  <si>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</si>
  <si>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</si>
  <si>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</si>
  <si>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</si>
  <si>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</si>
  <si>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</si>
  <si>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</si>
  <si>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</si>
  <si>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</si>
  <si>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</si>
  <si>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</si>
  <si>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</si>
  <si>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</si>
  <si>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</si>
  <si>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</si>
  <si>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</si>
  <si>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</si>
  <si>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</si>
  <si>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</si>
  <si>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</si>
  <si>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</si>
  <si>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</si>
  <si>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</si>
  <si>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</si>
  <si>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</si>
  <si>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</si>
  <si>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</si>
  <si>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</si>
  <si>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</si>
  <si>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</si>
  <si>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</si>
  <si>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</si>
  <si>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</si>
  <si>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</si>
  <si>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</si>
  <si>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</si>
  <si>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</si>
  <si>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</si>
  <si>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</si>
  <si>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</si>
  <si>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</si>
  <si>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</si>
  <si>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</si>
  <si>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</si>
  <si>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</si>
  <si>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</si>
  <si>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</si>
  <si>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</si>
  <si>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</si>
  <si>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</si>
  <si>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</si>
  <si>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</si>
  <si>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</si>
  <si>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</si>
  <si>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</si>
  <si>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</si>
  <si>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</si>
  <si>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</si>
  <si>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</si>
  <si>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</si>
  <si>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</si>
  <si>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</si>
  <si>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</si>
  <si>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</si>
  <si>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</si>
  <si>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</si>
  <si>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</si>
  <si>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</si>
  <si>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</si>
  <si>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</si>
  <si>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</si>
  <si>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</si>
  <si>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</si>
  <si>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</si>
  <si>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</si>
  <si>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</si>
  <si>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</si>
  <si>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</si>
  <si>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</si>
  <si>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</si>
  <si>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</si>
  <si>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</si>
  <si>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</si>
  <si>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</si>
  <si>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</si>
  <si>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</si>
  <si>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</si>
  <si>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</si>
  <si>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</si>
  <si>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</si>
  <si>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</si>
  <si>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</si>
  <si>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</si>
  <si>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</si>
  <si>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</si>
  <si>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</si>
  <si>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</si>
  <si>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</si>
  <si>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</si>
  <si>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</si>
  <si>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</si>
  <si>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</si>
  <si>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</si>
  <si>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</si>
  <si>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</si>
  <si>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</si>
  <si>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</si>
  <si>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</si>
  <si>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</si>
  <si>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</si>
  <si>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</si>
  <si>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</si>
  <si>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</si>
  <si>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</si>
  <si>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</si>
  <si>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</si>
  <si>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</si>
  <si>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</si>
  <si>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</si>
  <si>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</si>
  <si>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</si>
  <si>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</si>
  <si>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</si>
  <si>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</si>
  <si>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</si>
  <si>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</si>
  <si>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</si>
  <si>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</si>
  <si>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</si>
  <si>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</si>
  <si>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</si>
  <si>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</si>
  <si>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</si>
  <si>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</si>
  <si>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</si>
  <si>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</si>
  <si>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</si>
  <si>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</si>
  <si>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</si>
  <si>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</si>
  <si>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</si>
  <si>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</si>
  <si>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</si>
  <si>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</si>
  <si>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</si>
  <si>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</si>
  <si>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</si>
  <si>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</si>
  <si>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</si>
  <si>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</si>
  <si>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</si>
  <si>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</si>
  <si>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</si>
  <si>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</si>
  <si>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</si>
  <si>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</si>
  <si>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</si>
  <si>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</si>
  <si>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</si>
  <si>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</si>
  <si>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</si>
  <si>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</si>
  <si>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</si>
  <si>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</si>
  <si>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</si>
  <si>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</si>
  <si>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</si>
  <si>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</si>
  <si>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</si>
  <si>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</si>
  <si>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</si>
  <si>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</si>
  <si>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</si>
  <si>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</si>
  <si>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</si>
  <si>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</si>
  <si>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</si>
  <si>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</si>
  <si>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</si>
  <si>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</si>
  <si>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</si>
  <si>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</si>
  <si>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</si>
  <si>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</si>
  <si>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</si>
  <si>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</si>
  <si>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</si>
  <si>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</si>
  <si>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</si>
  <si>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</si>
  <si>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</si>
  <si>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</si>
  <si>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</si>
  <si>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</si>
  <si>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</si>
  <si>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</si>
  <si>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</si>
  <si>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</si>
  <si>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</si>
  <si>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</si>
  <si>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</si>
  <si>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</si>
  <si>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</si>
  <si>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</si>
  <si>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</si>
  <si>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</si>
  <si>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</si>
  <si>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</si>
  <si>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</si>
  <si>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</si>
  <si>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</si>
  <si>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</si>
  <si>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</si>
  <si>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</si>
  <si>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</si>
  <si>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</si>
  <si>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</si>
  <si>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</si>
  <si>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</si>
  <si>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</si>
  <si>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</si>
  <si>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</si>
  <si>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</si>
  <si>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</si>
  <si>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</si>
  <si>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</si>
  <si>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</si>
  <si>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</si>
  <si>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</si>
  <si>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</si>
  <si>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</si>
  <si>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</si>
  <si>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</si>
  <si>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</si>
  <si>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</si>
  <si>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</si>
  <si>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</si>
  <si>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</si>
  <si>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</si>
  <si>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</si>
  <si>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</si>
  <si>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</si>
  <si>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</si>
  <si>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</si>
  <si>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</si>
  <si>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</si>
  <si>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</si>
  <si>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</si>
  <si>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</si>
  <si>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</si>
  <si>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</si>
  <si>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</si>
  <si>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</si>
  <si>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</si>
  <si>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</si>
  <si>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</si>
  <si>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</si>
  <si>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</si>
  <si>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</si>
  <si>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</si>
  <si>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</si>
  <si>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</si>
  <si>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</si>
  <si>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</si>
  <si>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</si>
  <si>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</si>
  <si>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</si>
  <si>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</si>
  <si>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</si>
  <si>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</si>
  <si>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</si>
  <si>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</si>
  <si>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</si>
  <si>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</si>
  <si>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</si>
  <si>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</si>
  <si>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</si>
  <si>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</si>
  <si>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</si>
  <si>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</si>
  <si>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</si>
  <si>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</si>
  <si>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</si>
  <si>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</si>
  <si>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</si>
  <si>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</si>
  <si>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</si>
  <si>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</si>
  <si>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</si>
  <si>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</si>
  <si>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</si>
  <si>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</si>
  <si>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</si>
  <si>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</si>
  <si>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</si>
  <si>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</si>
  <si>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</si>
  <si>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</si>
  <si>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</si>
  <si>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</si>
  <si>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</si>
  <si>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</si>
  <si>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</si>
  <si>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</si>
  <si>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</si>
  <si>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</si>
  <si>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</si>
  <si>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</si>
  <si>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</si>
  <si>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</si>
  <si>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</si>
  <si>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</si>
  <si>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</si>
  <si>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</si>
  <si>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</si>
  <si>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</si>
  <si>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</si>
  <si>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</si>
  <si>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</si>
  <si>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</si>
  <si>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</si>
  <si>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</si>
  <si>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</si>
  <si>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</si>
  <si>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</si>
  <si>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</si>
  <si>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</si>
  <si>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</si>
  <si>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</si>
  <si>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</si>
  <si>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</si>
  <si>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</si>
  <si>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</si>
  <si>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</si>
  <si>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</si>
  <si>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</si>
  <si>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</si>
  <si>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</si>
  <si>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</si>
  <si>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</si>
  <si>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</si>
  <si>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</si>
  <si>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</si>
  <si>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</si>
  <si>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</si>
  <si>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</si>
  <si>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</si>
  <si>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</si>
  <si>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</si>
  <si>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</si>
  <si>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</si>
  <si>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</si>
  <si>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</si>
  <si>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</si>
  <si>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</si>
  <si>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</si>
  <si>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</si>
  <si>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</si>
  <si>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</si>
  <si>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</si>
  <si>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</si>
  <si>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</si>
  <si>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</si>
  <si>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</si>
  <si>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</si>
  <si>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</si>
  <si>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</si>
  <si>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</si>
  <si>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</si>
  <si>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</si>
  <si>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</si>
  <si>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</si>
  <si>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</si>
  <si>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</si>
  <si>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</si>
  <si>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</si>
  <si>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</si>
  <si>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</si>
  <si>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</si>
  <si>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</si>
  <si>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</si>
  <si>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</si>
  <si>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</si>
  <si>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</si>
  <si>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</si>
  <si>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</si>
  <si>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</si>
  <si>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</si>
  <si>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</si>
  <si>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</si>
  <si>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</si>
  <si>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</si>
  <si>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</si>
  <si>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</si>
  <si>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</si>
  <si>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</si>
  <si>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</si>
  <si>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</si>
  <si>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</si>
  <si>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</si>
  <si>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</si>
  <si>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</si>
  <si>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</si>
  <si>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</si>
  <si>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</si>
  <si>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</si>
  <si>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</si>
  <si>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</si>
  <si>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</si>
  <si>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</si>
  <si>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</si>
  <si>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</si>
  <si>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</si>
  <si>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</si>
  <si>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</si>
  <si>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</si>
  <si>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</si>
  <si>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</si>
  <si>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</si>
  <si>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</si>
  <si>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</si>
  <si>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</si>
  <si>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</si>
  <si>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</si>
  <si>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</si>
  <si>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</si>
  <si>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</si>
  <si>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</si>
  <si>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</si>
  <si>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</si>
  <si>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</si>
  <si>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</si>
  <si>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</si>
  <si>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</si>
  <si>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</si>
  <si>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</si>
  <si>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</si>
  <si>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</si>
  <si>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</si>
  <si>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</si>
  <si>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</si>
  <si>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</si>
  <si>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</si>
  <si>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</si>
  <si>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</si>
  <si>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</si>
  <si>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</si>
  <si>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</si>
  <si>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</si>
  <si>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</si>
  <si>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</si>
  <si>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</si>
  <si>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</si>
  <si>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</si>
  <si>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</si>
  <si>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</si>
  <si>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</si>
  <si>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</si>
  <si>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</si>
  <si>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</si>
  <si>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</si>
  <si>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</si>
  <si>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</si>
  <si>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</si>
  <si>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</si>
  <si>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</si>
  <si>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</si>
  <si>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</si>
  <si>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</si>
  <si>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</si>
  <si>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</si>
  <si>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</si>
  <si>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</si>
  <si>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</si>
  <si>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</si>
  <si>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</si>
  <si>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</si>
  <si>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</si>
  <si>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</si>
  <si>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</si>
  <si>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</si>
  <si>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</si>
  <si>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</si>
  <si>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</si>
  <si>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</si>
  <si>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</si>
  <si>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</si>
  <si>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</si>
  <si>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</si>
  <si>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</si>
  <si>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</si>
  <si>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</si>
  <si>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</si>
  <si>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</si>
  <si>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</si>
  <si>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</si>
  <si>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</si>
  <si>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</si>
  <si>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</si>
  <si>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</si>
  <si>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</si>
  <si>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</si>
  <si>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</si>
  <si>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</si>
  <si>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</si>
  <si>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</si>
  <si>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</si>
  <si>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</si>
  <si>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</si>
  <si>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</si>
  <si>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</si>
  <si>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</si>
  <si>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</si>
  <si>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</si>
  <si>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</si>
  <si>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</si>
  <si>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</si>
  <si>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</si>
  <si>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</si>
  <si>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</si>
  <si>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</si>
  <si>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</si>
  <si>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</si>
  <si>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</si>
  <si>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</si>
  <si>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</si>
  <si>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</si>
  <si>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</si>
  <si>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</si>
  <si>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</si>
  <si>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</si>
  <si>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</si>
  <si>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</si>
  <si>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</si>
  <si>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</si>
  <si>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</si>
  <si>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</si>
  <si>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</si>
  <si>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</si>
  <si>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</si>
  <si>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</si>
  <si>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</si>
  <si>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</si>
  <si>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</si>
  <si>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</si>
  <si>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</si>
  <si>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</si>
  <si>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</si>
  <si>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</si>
  <si>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</si>
  <si>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</si>
  <si>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</si>
  <si>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</si>
  <si>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</si>
  <si>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</si>
  <si>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</si>
  <si>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</si>
  <si>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</si>
  <si>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</si>
  <si>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</si>
  <si>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</si>
  <si>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</si>
  <si>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</si>
  <si>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</si>
  <si>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</si>
  <si>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</si>
  <si>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</si>
  <si>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</si>
  <si>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</si>
  <si>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</si>
  <si>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</si>
  <si>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</si>
  <si>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</si>
  <si>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</si>
  <si>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</si>
  <si>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</si>
  <si>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</si>
  <si>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</si>
  <si>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</si>
  <si>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</si>
  <si>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</si>
  <si>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</si>
  <si>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</si>
  <si>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</si>
  <si>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</si>
  <si>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</si>
  <si>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</si>
  <si>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</si>
  <si>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</si>
  <si>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</si>
  <si>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</si>
  <si>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</si>
  <si>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</si>
  <si>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</si>
  <si>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</si>
  <si>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</si>
  <si>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</si>
  <si>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</si>
  <si>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</si>
  <si>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</si>
  <si>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</si>
  <si>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</si>
  <si>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</si>
  <si>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</si>
  <si>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</si>
  <si>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</si>
  <si>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</si>
  <si>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</si>
  <si>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</si>
  <si>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</si>
  <si>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</si>
  <si>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</si>
  <si>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</si>
  <si>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</si>
  <si>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</si>
  <si>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</si>
  <si>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</si>
  <si>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</si>
  <si>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</si>
  <si>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</si>
  <si>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</si>
  <si>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</si>
  <si>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</si>
  <si>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</si>
  <si>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</si>
  <si>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</si>
  <si>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</si>
  <si>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</si>
  <si>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</si>
  <si>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</si>
  <si>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</si>
  <si>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</si>
  <si>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</si>
  <si>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</si>
  <si>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</si>
  <si>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</si>
  <si>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</si>
  <si>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</si>
  <si>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</si>
  <si>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</si>
  <si>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</si>
  <si>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</si>
  <si>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</si>
  <si>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</si>
  <si>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</si>
  <si>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</si>
  <si>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</si>
  <si>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</si>
  <si>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</si>
  <si>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</si>
  <si>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</si>
  <si>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</si>
  <si>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</si>
  <si>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</si>
  <si>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</si>
  <si>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</si>
  <si>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</si>
  <si>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</si>
  <si>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</si>
  <si>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</si>
  <si>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</si>
  <si>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</si>
  <si>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</si>
  <si>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</si>
  <si>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</si>
  <si>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</si>
  <si>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</si>
  <si>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</si>
  <si>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</si>
  <si>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</si>
  <si>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</si>
  <si>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</si>
  <si>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</si>
  <si>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</si>
  <si>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</si>
  <si>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</si>
  <si>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</si>
  <si>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</si>
  <si>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</si>
  <si>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</si>
  <si>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</si>
  <si>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</si>
  <si>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</si>
  <si>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</si>
  <si>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</si>
  <si>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</si>
  <si>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</si>
  <si>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</si>
  <si>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</si>
  <si>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</si>
  <si>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</si>
  <si>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</si>
  <si>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</si>
  <si>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</si>
  <si>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</si>
  <si>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</si>
  <si>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</si>
  <si>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</si>
  <si>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</si>
  <si>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</si>
  <si>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</si>
  <si>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</si>
  <si>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</si>
  <si>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</si>
  <si>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</si>
  <si>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</si>
  <si>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</si>
  <si>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</si>
  <si>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</si>
  <si>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</si>
  <si>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</si>
  <si>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</si>
  <si>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</si>
  <si>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</si>
  <si>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</si>
  <si>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</si>
  <si>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</si>
  <si>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</si>
  <si>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</si>
  <si>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</si>
  <si>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</si>
  <si>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</si>
  <si>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</si>
  <si>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</si>
  <si>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</si>
  <si>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</si>
  <si>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</si>
  <si>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</si>
  <si>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</si>
  <si>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</si>
  <si>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</si>
  <si>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</si>
  <si>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</si>
  <si>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</si>
  <si>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</si>
  <si>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</si>
  <si>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</si>
  <si>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</si>
  <si>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</si>
  <si>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</si>
  <si>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</si>
  <si>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</si>
  <si>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</si>
  <si>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</si>
  <si>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</si>
  <si>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</si>
  <si>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</si>
  <si>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</si>
  <si>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</si>
  <si>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</si>
  <si>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</si>
  <si>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</si>
  <si>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</si>
  <si>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</si>
  <si>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</si>
  <si>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</si>
  <si>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</si>
  <si>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</si>
  <si>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</si>
  <si>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</si>
  <si>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</si>
  <si>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</si>
  <si>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</si>
  <si>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</si>
  <si>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</si>
  <si>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</si>
  <si>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</si>
  <si>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</si>
  <si>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</si>
  <si>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</si>
  <si>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</si>
  <si>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</si>
  <si>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</si>
  <si>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</si>
  <si>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</si>
  <si>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</si>
  <si>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</si>
  <si>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</si>
  <si>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</si>
  <si>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</si>
  <si>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</si>
  <si>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</si>
  <si>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</si>
  <si>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</si>
  <si>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</si>
  <si>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</si>
  <si>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</si>
  <si>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</si>
  <si>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</si>
  <si>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</si>
  <si>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</si>
  <si>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</si>
  <si>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</si>
  <si>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</si>
  <si>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</si>
  <si>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</si>
  <si>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</si>
  <si>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</si>
  <si>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</si>
  <si>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</si>
  <si>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</si>
  <si>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</si>
  <si>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</si>
  <si>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</si>
  <si>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</si>
  <si>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</si>
  <si>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</si>
  <si>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</si>
  <si>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</si>
  <si>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</si>
  <si>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</si>
  <si>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</si>
  <si>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</si>
  <si>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</si>
  <si>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</si>
  <si>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</si>
  <si>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</si>
  <si>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</si>
  <si>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</si>
  <si>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</si>
  <si>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</si>
  <si>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</si>
  <si>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</si>
  <si>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</si>
  <si>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</si>
  <si>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</si>
  <si>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</si>
  <si>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</si>
  <si>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</si>
  <si>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</si>
  <si>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</si>
  <si>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</si>
  <si>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</si>
  <si>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</si>
  <si>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</si>
  <si>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</si>
  <si>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</si>
  <si>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</si>
  <si>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</si>
  <si>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</si>
  <si>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</si>
  <si>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</si>
  <si>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</si>
  <si>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</si>
  <si>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</si>
  <si>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</si>
  <si>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</si>
  <si>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</si>
  <si>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</si>
  <si>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</si>
  <si>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</si>
  <si>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</si>
  <si>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</si>
  <si>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</si>
  <si>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</si>
  <si>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</si>
  <si>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</si>
  <si>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</si>
  <si>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</si>
  <si>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</si>
  <si>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</si>
  <si>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</si>
  <si>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</si>
  <si>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</si>
  <si>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</si>
  <si>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</si>
  <si>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</si>
  <si>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</si>
  <si>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</si>
  <si>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</si>
  <si>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</si>
  <si>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</si>
  <si>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</si>
  <si>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</si>
  <si>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</si>
  <si>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</si>
  <si>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</si>
  <si>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</si>
  <si>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</si>
  <si>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</si>
  <si>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</si>
  <si>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</si>
  <si>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</si>
  <si>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</si>
  <si>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</si>
  <si>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</si>
  <si>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</si>
  <si>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</si>
  <si>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</si>
  <si>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</si>
  <si>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</si>
  <si>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</si>
  <si>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</si>
  <si>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</si>
  <si>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</si>
  <si>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</si>
  <si>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</si>
  <si>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</si>
  <si>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</si>
  <si>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</si>
  <si>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</si>
  <si>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</si>
  <si>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</si>
  <si>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</si>
  <si>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</si>
  <si>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</si>
  <si>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</si>
  <si>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</si>
  <si>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</si>
  <si>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</si>
  <si>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</si>
  <si>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</si>
  <si>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</si>
  <si>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</si>
  <si>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</si>
  <si>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</si>
  <si>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</si>
  <si>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</si>
  <si>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</si>
  <si>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</si>
  <si>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</si>
  <si>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</si>
  <si>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</si>
  <si>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</si>
  <si>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</si>
  <si>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</si>
  <si>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</si>
  <si>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</si>
  <si>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</si>
  <si>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</si>
  <si>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</si>
  <si>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</si>
  <si>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</si>
  <si>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</si>
  <si>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</si>
  <si>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</si>
  <si>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</si>
  <si>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</si>
  <si>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</si>
  <si>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</si>
  <si>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</si>
  <si>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</si>
  <si>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</si>
  <si>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</si>
  <si>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</si>
  <si>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</si>
  <si>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</si>
  <si>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</si>
  <si>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</si>
  <si>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</si>
  <si>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</si>
  <si>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</si>
  <si>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</si>
  <si>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</si>
  <si>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</si>
  <si>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</si>
  <si>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</si>
  <si>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</si>
  <si>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</si>
  <si>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</si>
  <si>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</si>
  <si>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</si>
  <si>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</si>
  <si>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</si>
  <si>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</si>
  <si>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</si>
  <si>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</si>
  <si>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</si>
  <si>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</si>
  <si>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</si>
  <si>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</si>
  <si>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</si>
  <si>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</si>
  <si>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</si>
  <si>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</si>
  <si>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</si>
  <si>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</si>
  <si>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</si>
  <si>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</si>
  <si>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</si>
  <si>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</si>
  <si>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</si>
  <si>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</si>
  <si>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</si>
  <si>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</si>
  <si>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</si>
  <si>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</si>
  <si>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</si>
  <si>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</si>
  <si>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</si>
  <si>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</si>
  <si>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</si>
  <si>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</si>
  <si>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</si>
  <si>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</si>
  <si>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</si>
  <si>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</si>
  <si>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</si>
  <si>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</si>
  <si>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</si>
  <si>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</si>
  <si>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</si>
  <si>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</si>
  <si>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</si>
  <si>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</si>
  <si>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</si>
  <si>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</si>
  <si>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</si>
  <si>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</si>
  <si>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</si>
  <si>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</si>
  <si>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</si>
  <si>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</si>
  <si>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</si>
  <si>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</si>
  <si>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</si>
  <si>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</si>
  <si>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</si>
  <si>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</si>
  <si>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</si>
  <si>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</si>
  <si>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</si>
  <si>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</si>
  <si>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</si>
  <si>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</si>
  <si>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</si>
  <si>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</si>
  <si>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</si>
  <si>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</si>
  <si>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</si>
  <si>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</si>
  <si>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</si>
  <si>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</si>
  <si>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</si>
  <si>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</si>
  <si>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</si>
  <si>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</si>
  <si>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</si>
  <si>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</si>
  <si>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</si>
  <si>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</si>
  <si>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</si>
  <si>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</si>
  <si>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</si>
  <si>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</si>
  <si>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</si>
  <si>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</si>
  <si>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</si>
  <si>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</si>
  <si>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</si>
  <si>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</si>
  <si>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</si>
  <si>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</si>
  <si>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</si>
  <si>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</si>
  <si>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</si>
  <si>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</si>
  <si>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</si>
  <si>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</si>
  <si>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</si>
  <si>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</si>
  <si>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</si>
  <si>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</si>
  <si>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</si>
  <si>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</si>
  <si>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</si>
  <si>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</si>
  <si>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</si>
  <si>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</si>
  <si>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</si>
  <si>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</si>
  <si>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</si>
  <si>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</si>
  <si>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</si>
  <si>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</si>
  <si>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</si>
  <si>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</si>
  <si>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</si>
  <si>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</si>
  <si>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</si>
  <si>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</si>
  <si>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</si>
  <si>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</si>
  <si>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</si>
  <si>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</si>
  <si>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</si>
  <si>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</si>
  <si>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</si>
  <si>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</si>
  <si>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</si>
  <si>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</si>
  <si>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</si>
  <si>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</si>
  <si>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</si>
  <si>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</si>
  <si>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</si>
  <si>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</si>
  <si>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</si>
  <si>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</si>
  <si>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</si>
  <si>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</si>
  <si>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</si>
  <si>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</si>
  <si>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</si>
  <si>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</si>
  <si>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</si>
  <si>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</si>
  <si>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</si>
  <si>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</si>
  <si>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</si>
  <si>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</si>
  <si>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</si>
  <si>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</si>
  <si>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</si>
  <si>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</si>
  <si>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</si>
  <si>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</si>
  <si>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</si>
  <si>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</si>
  <si>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</si>
  <si>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</si>
  <si>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</si>
  <si>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</si>
  <si>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</si>
  <si>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</si>
  <si>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</si>
  <si>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</si>
  <si>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</si>
  <si>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</si>
  <si>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</si>
  <si>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</si>
  <si>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</si>
  <si>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</si>
  <si>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</si>
  <si>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</si>
  <si>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</si>
  <si>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</si>
  <si>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</si>
  <si>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</si>
  <si>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</si>
  <si>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</si>
  <si>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</si>
  <si>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</si>
  <si>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</si>
  <si>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</si>
  <si>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</si>
  <si>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</si>
  <si>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</si>
  <si>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</si>
  <si>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</si>
  <si>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</si>
  <si>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</si>
  <si>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</si>
  <si>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</si>
  <si>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</si>
  <si>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</si>
  <si>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</si>
  <si>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</si>
  <si>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</si>
  <si>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</si>
  <si>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</si>
  <si>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</si>
  <si>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</si>
  <si>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</si>
  <si>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</si>
  <si>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</si>
  <si>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</si>
  <si>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</si>
  <si>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</si>
  <si>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</si>
  <si>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</si>
  <si>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</si>
  <si>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</si>
  <si>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</si>
  <si>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</si>
  <si>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</si>
  <si>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</si>
  <si>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</si>
  <si>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</si>
  <si>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</si>
  <si>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</si>
  <si>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</si>
  <si>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</si>
  <si>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</si>
  <si>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</si>
  <si>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</si>
  <si>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</si>
  <si>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</si>
  <si>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</si>
  <si>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</si>
  <si>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</si>
  <si>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</si>
  <si>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</si>
  <si>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</si>
  <si>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</si>
  <si>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</si>
  <si>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</si>
  <si>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</si>
  <si>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</si>
  <si>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</si>
  <si>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</si>
  <si>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</si>
  <si>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</si>
  <si>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</si>
  <si>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</si>
  <si>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</si>
  <si>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</si>
  <si>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</si>
  <si>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</si>
  <si>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</si>
  <si>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</si>
  <si>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</si>
  <si>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</si>
  <si>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</si>
  <si>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</si>
  <si>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</si>
  <si>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</si>
  <si>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</si>
  <si>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</si>
  <si>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</si>
  <si>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</si>
  <si>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</si>
  <si>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</si>
  <si>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</si>
  <si>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</si>
  <si>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</si>
  <si>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</si>
  <si>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</si>
  <si>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</si>
  <si>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</si>
  <si>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</si>
  <si>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</si>
  <si>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</si>
  <si>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</si>
  <si>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</si>
  <si>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</si>
  <si>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</si>
  <si>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</si>
  <si>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</si>
  <si>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</si>
  <si>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</si>
  <si>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</si>
  <si>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</si>
  <si>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</si>
  <si>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</si>
  <si>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</si>
  <si>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</si>
  <si>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</si>
  <si>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</si>
  <si>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</si>
  <si>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</si>
  <si>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</si>
  <si>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</si>
  <si>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</si>
  <si>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</si>
  <si>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</si>
  <si>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</si>
  <si>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</si>
  <si>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</si>
  <si>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</si>
  <si>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</si>
  <si>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</si>
  <si>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</si>
  <si>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</si>
  <si>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</si>
  <si>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</si>
  <si>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</si>
  <si>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</si>
  <si>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</si>
  <si>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</si>
  <si>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</si>
  <si>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</si>
  <si>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</si>
  <si>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</si>
  <si>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</si>
  <si>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</si>
  <si>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</si>
  <si>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</si>
  <si>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</si>
  <si>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</si>
  <si>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</si>
  <si>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</si>
  <si>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</si>
  <si>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</si>
  <si>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</si>
  <si>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</si>
  <si>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</si>
  <si>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</si>
  <si>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</si>
  <si>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</si>
  <si>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</si>
  <si>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</si>
  <si>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</si>
  <si>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</si>
  <si>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</si>
  <si>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</si>
  <si>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</si>
  <si>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</si>
  <si>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</si>
  <si>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</si>
  <si>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</si>
  <si>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</si>
  <si>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</si>
  <si>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</si>
  <si>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</si>
  <si>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</si>
  <si>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</si>
  <si>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</si>
  <si>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</si>
  <si>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</si>
  <si>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</si>
  <si>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</si>
  <si>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</si>
  <si>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</si>
  <si>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</si>
  <si>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</si>
  <si>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</si>
  <si>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</si>
  <si>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</si>
  <si>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</si>
  <si>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</si>
  <si>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</si>
  <si>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</si>
  <si>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</si>
  <si>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</si>
  <si>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</si>
  <si>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</si>
  <si>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</si>
  <si>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</si>
  <si>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</si>
  <si>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</si>
  <si>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</si>
  <si>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</si>
  <si>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</si>
  <si>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</si>
  <si>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</si>
  <si>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</si>
  <si>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</si>
  <si>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</si>
  <si>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</si>
  <si>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</si>
  <si>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</si>
  <si>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</si>
  <si>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</si>
  <si>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</si>
  <si>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</si>
  <si>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</si>
  <si>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</si>
  <si>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</si>
  <si>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</si>
  <si>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</si>
  <si>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</si>
  <si>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</si>
  <si>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</si>
  <si>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</si>
  <si>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</si>
  <si>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</si>
  <si>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</si>
  <si>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</si>
  <si>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</si>
  <si>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</si>
  <si>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</si>
  <si>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</si>
  <si>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</si>
  <si>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</si>
  <si>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</si>
  <si>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</si>
  <si>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</si>
  <si>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</si>
  <si>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</si>
  <si>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</si>
  <si>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</si>
  <si>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</si>
  <si>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</si>
  <si>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</si>
  <si>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</si>
  <si>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</si>
  <si>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</si>
  <si>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</si>
  <si>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</si>
  <si>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</si>
  <si>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</si>
  <si>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</si>
  <si>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</si>
  <si>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</si>
  <si>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</si>
  <si>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</si>
  <si>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</si>
  <si>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</si>
  <si>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</si>
  <si>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</si>
  <si>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</si>
  <si>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</si>
  <si>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</si>
  <si>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</si>
  <si>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</si>
  <si>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</si>
  <si>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</si>
  <si>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</si>
  <si>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</si>
  <si>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</si>
  <si>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</si>
  <si>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</si>
  <si>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</si>
  <si>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</si>
  <si>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</si>
  <si>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</si>
  <si>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</si>
  <si>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</si>
  <si>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</si>
  <si>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</si>
  <si>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</si>
  <si>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</si>
  <si>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</si>
  <si>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</si>
  <si>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</si>
  <si>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</si>
  <si>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</si>
  <si>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</si>
  <si>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</si>
  <si>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</si>
  <si>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</si>
  <si>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</si>
  <si>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</si>
  <si>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</si>
  <si>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</si>
  <si>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</si>
  <si>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</si>
  <si>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</si>
  <si>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</si>
  <si>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</si>
  <si>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</si>
  <si>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</si>
  <si>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</si>
  <si>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</si>
  <si>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</si>
  <si>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</si>
  <si>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</si>
  <si>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</si>
  <si>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</si>
  <si>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</si>
  <si>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</si>
  <si>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</si>
  <si>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</si>
  <si>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</si>
  <si>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</si>
  <si>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</si>
  <si>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</si>
  <si>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</si>
  <si>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</si>
  <si>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</si>
  <si>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</si>
  <si>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</si>
  <si>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</si>
  <si>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</si>
  <si>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</si>
  <si>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</si>
  <si>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</si>
  <si>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</si>
  <si>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</si>
  <si>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</si>
  <si>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</si>
  <si>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</si>
  <si>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</si>
  <si>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</si>
  <si>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</si>
  <si>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</si>
  <si>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</si>
  <si>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</si>
  <si>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</si>
  <si>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</si>
  <si>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</si>
  <si>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</si>
  <si>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</si>
  <si>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</si>
  <si>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</si>
  <si>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</si>
  <si>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</si>
  <si>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</si>
  <si>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</si>
  <si>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</si>
  <si>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</si>
  <si>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</si>
  <si>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</si>
  <si>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</si>
  <si>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</si>
  <si>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</si>
  <si>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</si>
  <si>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</si>
  <si>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</si>
  <si>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</si>
  <si>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</si>
  <si>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</si>
  <si>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</si>
  <si>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</si>
  <si>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</si>
  <si>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</si>
  <si>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</si>
  <si>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</si>
  <si>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</si>
  <si>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</si>
  <si>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</si>
  <si>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</si>
  <si>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</si>
  <si>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</si>
  <si>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</si>
  <si>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</si>
  <si>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</si>
  <si>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</si>
  <si>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</si>
  <si>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</si>
  <si>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</si>
  <si>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</si>
  <si>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</si>
  <si>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</si>
  <si>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</si>
  <si>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</si>
  <si>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</si>
  <si>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</si>
  <si>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</si>
  <si>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</si>
  <si>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</si>
  <si>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</si>
  <si>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</si>
  <si>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</si>
  <si>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</si>
  <si>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</si>
  <si>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</si>
  <si>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</si>
  <si>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</si>
  <si>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</si>
  <si>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</si>
  <si>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</si>
  <si>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</si>
  <si>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</si>
  <si>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</si>
  <si>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</si>
  <si>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</si>
  <si>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</si>
  <si>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</si>
  <si>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</si>
  <si>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</si>
  <si>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</si>
  <si>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</si>
  <si>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</si>
  <si>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</si>
  <si>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</si>
  <si>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</si>
  <si>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</si>
  <si>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</si>
  <si>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</si>
  <si>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</si>
  <si>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</si>
  <si>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</si>
  <si>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</si>
  <si>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</si>
  <si>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</si>
  <si>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</si>
  <si>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</si>
  <si>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</si>
  <si>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</si>
  <si>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</si>
  <si>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</si>
  <si>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</si>
  <si>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</si>
  <si>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</si>
  <si>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</si>
  <si>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</si>
  <si>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</si>
  <si>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</si>
  <si>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</si>
  <si>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</si>
  <si>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</si>
  <si>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</si>
  <si>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</si>
  <si>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</si>
  <si>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</si>
  <si>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</si>
  <si>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</si>
  <si>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</si>
  <si>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</si>
  <si>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</si>
  <si>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</si>
  <si>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</si>
  <si>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</si>
  <si>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</si>
  <si>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</si>
  <si>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</si>
  <si>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</si>
  <si>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</si>
  <si>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</si>
  <si>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</si>
  <si>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</si>
  <si>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</si>
  <si>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</si>
  <si>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</si>
  <si>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</si>
  <si>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</si>
  <si>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</si>
  <si>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</si>
  <si>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</si>
  <si>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</si>
  <si>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</si>
  <si>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</si>
  <si>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</si>
  <si>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</si>
  <si>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</si>
  <si>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</si>
  <si>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</si>
  <si>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</si>
  <si>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</si>
  <si>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</si>
  <si>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</si>
  <si>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</si>
  <si>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</si>
  <si>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</si>
  <si>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</si>
  <si>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</si>
  <si>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</si>
  <si>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</si>
  <si>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</si>
  <si>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</si>
  <si>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</si>
  <si>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</si>
  <si>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</si>
  <si>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</si>
  <si>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</si>
  <si>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</si>
  <si>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</si>
  <si>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</si>
  <si>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</si>
  <si>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</si>
  <si>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</si>
  <si>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</si>
  <si>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</si>
  <si>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</si>
  <si>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</si>
  <si>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</si>
  <si>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</si>
  <si>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</si>
  <si>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</si>
  <si>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</si>
  <si>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</si>
  <si>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</si>
  <si>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</si>
  <si>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</si>
  <si>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</si>
  <si>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</si>
  <si>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</si>
  <si>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</si>
  <si>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</si>
  <si>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</si>
  <si>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</si>
  <si>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</si>
  <si>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</si>
  <si>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</si>
  <si>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</si>
  <si>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</si>
  <si>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</si>
  <si>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</si>
  <si>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</si>
  <si>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</si>
  <si>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</si>
  <si>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</si>
  <si>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</si>
  <si>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</si>
  <si>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</si>
  <si>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</si>
  <si>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</si>
  <si>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</si>
  <si>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</si>
  <si>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</si>
  <si>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</si>
  <si>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</si>
  <si>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</si>
  <si>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</si>
  <si>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</si>
  <si>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</si>
  <si>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</si>
  <si>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</si>
  <si>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</si>
  <si>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</si>
  <si>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</si>
  <si>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</si>
  <si>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</si>
  <si>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</si>
  <si>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</si>
  <si>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</si>
  <si>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</si>
  <si>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</si>
  <si>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</si>
  <si>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</si>
  <si>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</si>
  <si>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</si>
  <si>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</si>
  <si>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</si>
  <si>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</si>
  <si>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</si>
  <si>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</si>
  <si>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</si>
  <si>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</si>
  <si>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</si>
  <si>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</si>
  <si>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</si>
  <si>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</si>
  <si>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</si>
  <si>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</si>
  <si>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</si>
  <si>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</si>
  <si>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</si>
  <si>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</si>
  <si>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</si>
  <si>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</si>
  <si>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</si>
  <si>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</si>
  <si>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</si>
  <si>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</si>
  <si>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</si>
  <si>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</si>
  <si>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</si>
  <si>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</si>
  <si>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</si>
  <si>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</si>
  <si>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</si>
  <si>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</si>
  <si>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</si>
  <si>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</si>
  <si>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</si>
  <si>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</si>
  <si>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</si>
  <si>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</si>
  <si>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</si>
  <si>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</si>
  <si>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</si>
  <si>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</si>
  <si>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</si>
  <si>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</si>
  <si>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</si>
  <si>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</si>
  <si>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</si>
  <si>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</si>
  <si>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</si>
  <si>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</si>
  <si>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</si>
  <si>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</si>
  <si>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</si>
  <si>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</si>
  <si>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</si>
  <si>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</si>
  <si>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</si>
  <si>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</si>
  <si>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</si>
  <si>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</si>
  <si>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</si>
  <si>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</si>
  <si>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</si>
  <si>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</si>
  <si>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</si>
  <si>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</si>
  <si>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</si>
  <si>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</si>
  <si>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</si>
  <si>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</si>
  <si>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</si>
  <si>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</si>
  <si>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</si>
  <si>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</si>
  <si>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</si>
  <si>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</si>
  <si>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</si>
  <si>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</si>
  <si>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</si>
  <si>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</si>
  <si>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</si>
  <si>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</si>
  <si>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</si>
  <si>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</si>
  <si>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</si>
  <si>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</si>
  <si>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</si>
  <si>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</si>
  <si>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</si>
  <si>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</si>
  <si>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</si>
  <si>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</si>
  <si>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</si>
  <si>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</si>
  <si>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</si>
  <si>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</si>
  <si>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</si>
  <si>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</si>
  <si>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</si>
  <si>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</si>
  <si>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</si>
  <si>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</si>
  <si>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</si>
  <si>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</si>
  <si>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</si>
  <si>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</si>
  <si>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</si>
  <si>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</si>
  <si>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</si>
  <si>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</si>
  <si>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</si>
  <si>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</si>
  <si>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</si>
  <si>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</si>
  <si>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</si>
  <si>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</si>
  <si>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</si>
  <si>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</si>
  <si>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</si>
  <si>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</si>
  <si>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</si>
  <si>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</si>
  <si>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</si>
  <si>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</si>
  <si>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</si>
  <si>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</si>
  <si>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</si>
  <si>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</si>
  <si>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</si>
  <si>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</si>
  <si>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</si>
  <si>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</si>
  <si>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</si>
  <si>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</si>
  <si>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</si>
  <si>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</si>
  <si>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</si>
  <si>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</si>
  <si>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</si>
  <si>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</si>
  <si>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</si>
  <si>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</si>
  <si>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</si>
  <si>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</si>
  <si>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</si>
  <si>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</si>
  <si>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</si>
  <si>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</si>
  <si>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</si>
  <si>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</si>
  <si>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</si>
  <si>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</si>
  <si>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</si>
  <si>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</si>
  <si>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</si>
  <si>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</si>
  <si>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</si>
  <si>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</si>
  <si>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</si>
  <si>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</si>
  <si>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</si>
  <si>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</si>
  <si>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</si>
  <si>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</si>
  <si>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</si>
  <si>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</si>
  <si>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</si>
  <si>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</si>
  <si>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</si>
  <si>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</si>
  <si>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</si>
  <si>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</si>
  <si>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</si>
  <si>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</si>
  <si>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</si>
  <si>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</si>
  <si>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</si>
  <si>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</si>
  <si>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</si>
  <si>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</si>
  <si>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</si>
  <si>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</si>
  <si>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</si>
  <si>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</si>
  <si>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</si>
  <si>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</si>
  <si>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</si>
  <si>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</si>
  <si>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</si>
  <si>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</si>
  <si>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</si>
  <si>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</si>
  <si>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</si>
  <si>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</si>
  <si>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</si>
  <si>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</si>
  <si>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</si>
  <si>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</si>
  <si>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</si>
  <si>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</si>
  <si>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</si>
  <si>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</si>
  <si>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</si>
  <si>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</si>
  <si>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</si>
  <si>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</si>
  <si>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</si>
  <si>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</si>
  <si>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</si>
  <si>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</si>
  <si>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</si>
  <si>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</si>
  <si>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</si>
  <si>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</si>
  <si>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</si>
  <si>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</si>
  <si>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</si>
  <si>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</si>
  <si>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</si>
  <si>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</si>
  <si>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</si>
  <si>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</si>
  <si>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</si>
  <si>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</si>
  <si>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</si>
  <si>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</si>
  <si>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</si>
  <si>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</si>
  <si>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</si>
  <si>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</si>
  <si>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</si>
  <si>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</si>
  <si>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</si>
  <si>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</si>
  <si>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</si>
  <si>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</si>
  <si>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</si>
  <si>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</si>
  <si>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</si>
  <si>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</si>
  <si>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</si>
  <si>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</si>
  <si>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</si>
  <si>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</si>
  <si>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</si>
  <si>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</si>
  <si>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</si>
  <si>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</si>
  <si>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</si>
  <si>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</si>
  <si>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</si>
  <si>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</si>
  <si>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</si>
  <si>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</si>
  <si>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</si>
  <si>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</si>
  <si>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</si>
  <si>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</si>
  <si>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</si>
  <si>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</si>
  <si>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</si>
  <si>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</si>
  <si>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</si>
  <si>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</si>
  <si>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</si>
  <si>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</si>
  <si>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</si>
  <si>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</si>
  <si>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</si>
  <si>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</si>
  <si>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</si>
  <si>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</si>
  <si>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</si>
  <si>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</si>
  <si>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</si>
  <si>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</si>
  <si>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</si>
  <si>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</si>
  <si>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</si>
  <si>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</si>
  <si>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</si>
  <si>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</si>
  <si>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</si>
  <si>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</si>
  <si>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</si>
  <si>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</si>
  <si>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</si>
  <si>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</si>
  <si>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</si>
  <si>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</si>
  <si>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</si>
  <si>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</si>
  <si>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</si>
  <si>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</si>
  <si>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</si>
  <si>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</si>
  <si>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</si>
  <si>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</si>
  <si>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</si>
  <si>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</si>
  <si>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</si>
  <si>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</si>
  <si>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</si>
  <si>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</si>
  <si>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</si>
  <si>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</si>
  <si>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</si>
  <si>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</si>
  <si>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</si>
  <si>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</si>
  <si>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</si>
  <si>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</si>
  <si>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</si>
  <si>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</si>
  <si>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</si>
  <si>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</si>
  <si>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</si>
  <si>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</si>
  <si>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</si>
  <si>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</si>
  <si>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</si>
  <si>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</si>
  <si>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</si>
  <si>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</si>
  <si>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</si>
  <si>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</si>
  <si>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</si>
  <si>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</si>
  <si>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</si>
  <si>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</si>
  <si>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</si>
  <si>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</si>
  <si>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</si>
  <si>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</si>
  <si>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</si>
  <si>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</si>
  <si>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</si>
  <si>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</si>
  <si>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</si>
  <si>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</si>
  <si>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</si>
  <si>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</si>
  <si>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</si>
  <si>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</si>
  <si>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</si>
  <si>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</si>
  <si>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</si>
  <si>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</si>
  <si>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</si>
  <si>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</si>
  <si>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</si>
  <si>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</si>
  <si>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</si>
  <si>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</si>
  <si>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</si>
  <si>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</si>
  <si>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</si>
  <si>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</si>
  <si>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</si>
  <si>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</si>
  <si>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</si>
  <si>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</si>
  <si>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</si>
  <si>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</si>
  <si>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</si>
  <si>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</si>
  <si>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</si>
  <si>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</si>
  <si>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</si>
  <si>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</si>
  <si>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</si>
  <si>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</si>
  <si>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</si>
  <si>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</si>
  <si>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</si>
  <si>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</si>
  <si>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</si>
  <si>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</si>
  <si>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</si>
  <si>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</si>
  <si>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</si>
  <si>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</si>
  <si>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</si>
  <si>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</si>
  <si>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</si>
  <si>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</si>
  <si>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</si>
  <si>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</si>
  <si>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</si>
  <si>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</si>
  <si>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</si>
  <si>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</si>
  <si>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</si>
  <si>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</si>
  <si>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</si>
  <si>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</si>
  <si>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</si>
  <si>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</si>
  <si>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</si>
  <si>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</si>
  <si>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</si>
  <si>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</si>
  <si>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</si>
  <si>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</si>
  <si>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</si>
  <si>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</si>
  <si>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</si>
  <si>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</si>
  <si>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</si>
  <si>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</si>
  <si>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</si>
  <si>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</si>
  <si>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</si>
  <si>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</si>
  <si>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</si>
  <si>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</si>
  <si>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</si>
  <si>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</si>
  <si>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</si>
  <si>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</si>
  <si>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</si>
  <si>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</si>
  <si>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</si>
  <si>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</si>
  <si>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</si>
  <si>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</si>
  <si>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</si>
  <si>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</si>
  <si>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</si>
  <si>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</si>
  <si>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</si>
  <si>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</si>
  <si>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</si>
  <si>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</si>
  <si>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</si>
  <si>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</si>
  <si>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</si>
  <si>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</si>
  <si>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</si>
  <si>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</si>
  <si>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</si>
  <si>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</si>
  <si>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</si>
  <si>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</si>
  <si>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</si>
  <si>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</si>
  <si>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</si>
  <si>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</si>
  <si>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</si>
  <si>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</si>
  <si>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</si>
  <si>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</si>
  <si>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</si>
  <si>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</si>
  <si>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</si>
  <si>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</si>
  <si>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</si>
  <si>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</si>
  <si>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</si>
  <si>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</si>
  <si>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</si>
  <si>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</si>
  <si>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</si>
  <si>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</si>
  <si>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</si>
  <si>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</si>
  <si>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</si>
  <si>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</si>
  <si>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</si>
  <si>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</si>
  <si>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</si>
  <si>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</si>
  <si>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</si>
  <si>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</si>
  <si>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</si>
  <si>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</si>
  <si>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</si>
  <si>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</si>
  <si>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</si>
  <si>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</si>
  <si>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</si>
  <si>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</si>
  <si>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</si>
  <si>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</si>
  <si>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</si>
  <si>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</si>
  <si>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</si>
  <si>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</si>
  <si>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</si>
  <si>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</si>
  <si>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</si>
  <si>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</si>
  <si>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</si>
  <si>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</si>
  <si>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</si>
  <si>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</si>
  <si>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</si>
  <si>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</si>
  <si>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</si>
  <si>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</si>
  <si>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</si>
  <si>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</si>
  <si>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</si>
  <si>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</si>
  <si>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</si>
  <si>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</si>
  <si>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</si>
  <si>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</si>
  <si>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</si>
  <si>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</si>
  <si>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</si>
  <si>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</si>
  <si>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</si>
  <si>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</si>
  <si>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</si>
  <si>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</si>
  <si>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</si>
  <si>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</si>
  <si>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</si>
  <si>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</si>
  <si>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</si>
  <si>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</si>
  <si>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</si>
  <si>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</si>
  <si>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</si>
  <si>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</si>
  <si>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</si>
  <si>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</si>
  <si>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</si>
  <si>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</si>
  <si>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</si>
  <si>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</si>
  <si>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</si>
  <si>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</si>
  <si>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</si>
  <si>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</si>
  <si>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</si>
  <si>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</si>
  <si>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</si>
  <si>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</si>
  <si>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</si>
  <si>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</si>
  <si>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</si>
  <si>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</si>
  <si>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</si>
  <si>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</si>
  <si>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</si>
  <si>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</si>
  <si>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</si>
  <si>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</si>
  <si>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</si>
  <si>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</si>
  <si>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</si>
  <si>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</si>
  <si>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</si>
  <si>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</si>
  <si>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</si>
  <si>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</si>
  <si>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</si>
  <si>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</si>
  <si>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</si>
  <si>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</si>
  <si>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</si>
  <si>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</si>
  <si>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</si>
  <si>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</si>
  <si>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</si>
  <si>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</si>
  <si>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</si>
  <si>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</si>
  <si>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</si>
  <si>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</si>
  <si>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</si>
  <si>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</si>
  <si>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</si>
  <si>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</si>
  <si>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</si>
  <si>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</si>
  <si>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</si>
  <si>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</si>
  <si>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</si>
  <si>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</si>
  <si>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</si>
  <si>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</si>
  <si>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</si>
  <si>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</si>
  <si>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</si>
  <si>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</si>
  <si>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</si>
  <si>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</si>
  <si>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</si>
  <si>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</si>
  <si>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</si>
  <si>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</si>
  <si>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</si>
  <si>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</si>
  <si>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</si>
  <si>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</si>
  <si>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</si>
  <si>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</si>
  <si>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</si>
  <si>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</si>
  <si>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</si>
  <si>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</si>
  <si>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</si>
  <si>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</si>
  <si>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</si>
  <si>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</si>
  <si>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</si>
  <si>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</si>
  <si>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</si>
  <si>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</si>
  <si>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</si>
  <si>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</si>
  <si>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</si>
  <si>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</si>
  <si>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</si>
  <si>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</si>
  <si>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</si>
  <si>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</si>
  <si>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</si>
  <si>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</si>
  <si>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</si>
  <si>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</si>
  <si>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</si>
  <si>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</si>
  <si>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</si>
  <si>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</si>
  <si>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</si>
  <si>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</si>
  <si>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</si>
  <si>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</si>
  <si>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</si>
  <si>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</si>
  <si>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</si>
  <si>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</si>
  <si>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</si>
  <si>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</si>
  <si>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</si>
  <si>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</si>
  <si>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</si>
  <si>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</si>
  <si>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</si>
  <si>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</si>
  <si>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</si>
  <si>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</si>
  <si>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</si>
  <si>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</si>
  <si>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</si>
  <si>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</si>
  <si>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</si>
  <si>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</si>
  <si>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</si>
  <si>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</si>
  <si>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</si>
  <si>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</si>
  <si>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</si>
  <si>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</si>
  <si>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</si>
  <si>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</si>
  <si>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</si>
  <si>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</si>
  <si>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</si>
  <si>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</si>
  <si>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</si>
  <si>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</si>
  <si>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</si>
  <si>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</si>
  <si>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</si>
  <si>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</si>
  <si>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</si>
  <si>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</si>
  <si>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</si>
  <si>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</si>
  <si>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</si>
  <si>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</si>
  <si>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</si>
  <si>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</si>
  <si>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</si>
  <si>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</si>
  <si>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</si>
  <si>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</si>
  <si>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</si>
  <si>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</si>
  <si>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</si>
  <si>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</si>
  <si>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</si>
  <si>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</si>
  <si>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</si>
  <si>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</si>
  <si>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</si>
  <si>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</si>
  <si>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</si>
  <si>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</si>
  <si>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</si>
  <si>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</si>
  <si>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</si>
  <si>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</si>
  <si>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</si>
  <si>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</si>
  <si>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</si>
  <si>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</si>
  <si>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</si>
  <si>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</si>
  <si>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</si>
  <si>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</si>
  <si>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</si>
  <si>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</si>
  <si>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</si>
  <si>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</si>
  <si>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</si>
  <si>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</si>
  <si>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</si>
  <si>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</si>
  <si>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</si>
  <si>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</si>
  <si>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</si>
  <si>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</si>
  <si>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</si>
  <si>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</si>
  <si>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</si>
  <si>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</si>
  <si>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</si>
  <si>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</si>
  <si>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</si>
  <si>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</si>
  <si>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</si>
  <si>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</si>
  <si>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</si>
  <si>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</si>
  <si>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</si>
  <si>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</si>
  <si>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</si>
  <si>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</si>
  <si>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</si>
  <si>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</si>
  <si>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</si>
  <si>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</si>
  <si>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</si>
  <si>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</si>
  <si>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</si>
  <si>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</si>
  <si>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</si>
  <si>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</si>
  <si>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</si>
  <si>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</si>
  <si>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</si>
  <si>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</si>
  <si>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</si>
  <si>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</si>
  <si>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</si>
  <si>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</si>
  <si>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</si>
  <si>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</si>
  <si>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</si>
  <si>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</si>
  <si>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</si>
  <si>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</si>
  <si>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</si>
  <si>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</si>
  <si>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</si>
  <si>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</si>
  <si>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</si>
  <si>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</si>
  <si>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</si>
  <si>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</si>
  <si>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</si>
  <si>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</si>
  <si>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</si>
  <si>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</si>
  <si>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</si>
  <si>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</si>
  <si>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</si>
  <si>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</si>
  <si>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</si>
  <si>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</si>
  <si>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</si>
  <si>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</si>
  <si>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</si>
  <si>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</si>
  <si>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</si>
  <si>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</si>
  <si>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</si>
  <si>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</si>
  <si>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</si>
  <si>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</si>
  <si>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</si>
  <si>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</si>
  <si>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</si>
  <si>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</si>
  <si>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</si>
  <si>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</si>
  <si>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</si>
  <si>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</si>
  <si>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</si>
  <si>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</si>
  <si>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</si>
  <si>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</si>
  <si>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</si>
  <si>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</si>
  <si>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</si>
  <si>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</si>
  <si>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</si>
  <si>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</si>
  <si>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</si>
  <si>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</si>
  <si>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</si>
  <si>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</si>
  <si>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</si>
  <si>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</si>
  <si>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</si>
  <si>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</si>
  <si>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</si>
  <si>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</si>
  <si>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</si>
  <si>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</si>
  <si>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</si>
  <si>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</si>
  <si>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</si>
  <si>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</si>
  <si>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</si>
  <si>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</si>
  <si>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</si>
  <si>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</si>
  <si>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</si>
  <si>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</si>
  <si>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</si>
  <si>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</si>
  <si>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</si>
  <si>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</si>
  <si>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</si>
  <si>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</si>
  <si>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</si>
  <si>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</si>
  <si>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</si>
  <si>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</si>
  <si>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</si>
  <si>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</si>
  <si>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</si>
  <si>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</si>
  <si>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</si>
  <si>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</si>
  <si>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</si>
  <si>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</si>
  <si>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</si>
  <si>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</si>
  <si>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</si>
  <si>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</si>
  <si>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</si>
  <si>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</si>
  <si>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</si>
  <si>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</si>
  <si>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</si>
  <si>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</si>
  <si>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</si>
  <si>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</si>
  <si>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</si>
  <si>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</si>
  <si>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</si>
  <si>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</si>
  <si>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</si>
  <si>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</si>
  <si>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</si>
  <si>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</si>
  <si>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</si>
  <si>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</si>
  <si>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</si>
  <si>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</si>
  <si>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</si>
  <si>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</si>
  <si>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</si>
  <si>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</si>
  <si>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</si>
  <si>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</si>
  <si>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</si>
  <si>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</si>
  <si>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</si>
  <si>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</si>
  <si>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</si>
  <si>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</si>
  <si>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</si>
  <si>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</si>
  <si>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</si>
  <si>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</si>
  <si>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</si>
  <si>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</si>
  <si>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</si>
  <si>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</si>
  <si>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</si>
  <si>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</si>
  <si>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</si>
  <si>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</si>
  <si>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</si>
  <si>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</si>
  <si>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</si>
  <si>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</si>
  <si>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</si>
  <si>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</si>
  <si>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</si>
  <si>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</si>
  <si>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</si>
  <si>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</si>
  <si>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</si>
  <si>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</si>
  <si>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</si>
  <si>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</si>
  <si>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</si>
  <si>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</si>
  <si>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</si>
  <si>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</si>
  <si>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</si>
  <si>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</si>
  <si>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</si>
  <si>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</si>
  <si>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</si>
  <si>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</si>
  <si>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</si>
  <si>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</si>
  <si>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</si>
  <si>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</si>
  <si>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</si>
  <si>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</si>
  <si>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</si>
  <si>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</si>
  <si>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</si>
  <si>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</si>
  <si>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</si>
  <si>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</si>
  <si>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</si>
  <si>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</si>
  <si>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</si>
  <si>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</si>
  <si>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</si>
  <si>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</si>
  <si>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</si>
  <si>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</si>
  <si>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</si>
  <si>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</si>
  <si>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</si>
  <si>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</si>
  <si>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</si>
  <si>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</si>
  <si>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</si>
  <si>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</si>
  <si>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</si>
  <si>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</si>
  <si>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</si>
  <si>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</si>
  <si>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</si>
  <si>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</si>
  <si>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</si>
  <si>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</si>
  <si>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</si>
  <si>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</si>
  <si>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</si>
  <si>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</si>
  <si>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</si>
  <si>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</si>
  <si>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</si>
  <si>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</si>
  <si>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</si>
  <si>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</si>
  <si>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</si>
  <si>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</si>
  <si>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</si>
  <si>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</si>
  <si>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</si>
  <si>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</si>
  <si>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</si>
  <si>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</si>
  <si>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</si>
  <si>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</si>
  <si>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</si>
  <si>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</si>
  <si>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</si>
  <si>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</si>
  <si>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</si>
  <si>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</si>
  <si>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</si>
  <si>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</si>
  <si>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</si>
  <si>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</si>
  <si>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</si>
  <si>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</si>
  <si>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</si>
  <si>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</si>
  <si>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</si>
  <si>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</si>
  <si>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</si>
  <si>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</si>
  <si>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</si>
  <si>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</si>
  <si>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</si>
  <si>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</si>
  <si>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</si>
  <si>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</si>
  <si>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</si>
  <si>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</si>
  <si>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</si>
  <si>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</si>
  <si>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</si>
  <si>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</si>
  <si>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</si>
  <si>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</si>
  <si>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</si>
  <si>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</si>
  <si>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</si>
  <si>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</si>
  <si>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</si>
  <si>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</si>
  <si>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</si>
  <si>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</si>
  <si>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</si>
  <si>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</si>
  <si>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</si>
  <si>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</si>
  <si>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</si>
  <si>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</si>
  <si>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</si>
  <si>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</si>
  <si>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</si>
  <si>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</si>
  <si>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</si>
  <si>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</si>
  <si>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</si>
  <si>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</si>
  <si>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</si>
  <si>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</si>
  <si>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</si>
  <si>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</si>
  <si>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</si>
  <si>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</si>
  <si>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</si>
  <si>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</si>
  <si>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</si>
  <si>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</si>
  <si>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</si>
  <si>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</si>
  <si>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</si>
  <si>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</si>
  <si>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</si>
  <si>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</si>
  <si>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</si>
  <si>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</si>
  <si>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</si>
  <si>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</si>
  <si>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</si>
  <si>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</si>
  <si>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</si>
  <si>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</si>
  <si>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</si>
  <si>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</si>
  <si>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</si>
  <si>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</si>
  <si>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</si>
  <si>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</si>
  <si>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</si>
  <si>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</si>
  <si>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</si>
  <si>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</si>
  <si>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</si>
  <si>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</si>
  <si>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</si>
  <si>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</si>
  <si>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</si>
  <si>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</si>
  <si>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</si>
  <si>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</si>
  <si>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</si>
  <si>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</si>
  <si>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</si>
  <si>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</si>
  <si>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</si>
  <si>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</si>
  <si>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</si>
  <si>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</si>
  <si>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</si>
  <si>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</si>
  <si>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</si>
  <si>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</si>
  <si>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</si>
  <si>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</si>
  <si>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</si>
  <si>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</si>
  <si>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</si>
  <si>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</si>
  <si>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</si>
  <si>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</si>
  <si>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</si>
  <si>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</si>
  <si>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</si>
  <si>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</si>
  <si>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</si>
  <si>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</si>
  <si>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</si>
  <si>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</si>
  <si>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</si>
  <si>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</si>
  <si>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</si>
  <si>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</si>
  <si>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</si>
  <si>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</si>
  <si>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</si>
  <si>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</si>
  <si>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</si>
  <si>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</si>
  <si>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</si>
  <si>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</si>
  <si>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</si>
  <si>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</si>
  <si>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</si>
  <si>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</si>
  <si>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</si>
  <si>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</si>
  <si>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</si>
  <si>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</si>
  <si>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</si>
  <si>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</si>
  <si>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</si>
  <si>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</si>
  <si>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</si>
  <si>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</si>
  <si>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</si>
  <si>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</si>
  <si>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</si>
  <si>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</si>
  <si>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</si>
  <si>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</si>
  <si>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</si>
  <si>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</si>
  <si>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</si>
  <si>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</si>
  <si>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</si>
  <si>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</si>
  <si>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</si>
  <si>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</si>
  <si>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</si>
  <si>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</si>
  <si>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</si>
  <si>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</si>
  <si>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</si>
  <si>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</si>
  <si>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</si>
  <si>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</si>
  <si>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</si>
  <si>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</si>
  <si>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</si>
  <si>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</si>
  <si>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</si>
  <si>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</si>
  <si>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</si>
  <si>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</si>
  <si>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</si>
  <si>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</si>
  <si>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</si>
  <si>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</si>
  <si>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</si>
  <si>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</si>
  <si>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</si>
  <si>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</si>
  <si>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</si>
  <si>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</si>
  <si>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</si>
  <si>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</si>
  <si>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</si>
  <si>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</si>
  <si>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</si>
  <si>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</si>
  <si>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</si>
  <si>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</si>
  <si>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</si>
  <si>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</si>
  <si>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</si>
  <si>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</si>
  <si>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</si>
  <si>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</si>
  <si>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</si>
  <si>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</si>
  <si>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</si>
  <si>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</si>
  <si>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</si>
  <si>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</si>
  <si>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</si>
  <si>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</si>
  <si>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</si>
  <si>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</si>
  <si>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</si>
  <si>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</si>
  <si>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</si>
  <si>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</si>
  <si>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</si>
  <si>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</si>
  <si>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</si>
  <si>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</si>
  <si>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</si>
  <si>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</si>
  <si>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</si>
  <si>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</si>
  <si>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</si>
  <si>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</si>
  <si>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</si>
  <si>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</si>
  <si>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</si>
  <si>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</si>
  <si>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</si>
  <si>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</si>
  <si>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</si>
  <si>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</si>
  <si>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</si>
  <si>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</si>
  <si>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</si>
  <si>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</si>
  <si>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</si>
  <si>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</si>
  <si>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</si>
  <si>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</si>
  <si>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</si>
  <si>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</si>
  <si>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</si>
  <si>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</si>
  <si>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</si>
  <si>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</si>
  <si>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</si>
  <si>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</si>
  <si>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</si>
  <si>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</si>
  <si>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</si>
  <si>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</si>
  <si>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</si>
  <si>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</si>
  <si>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</si>
  <si>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</si>
  <si>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</si>
  <si>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</si>
  <si>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</si>
  <si>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</si>
  <si>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</si>
  <si>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</si>
  <si>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</si>
  <si>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</si>
  <si>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</si>
  <si>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</si>
  <si>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</si>
  <si>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</si>
  <si>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</si>
  <si>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</si>
  <si>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</si>
  <si>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</si>
  <si>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</si>
  <si>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</si>
  <si>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</si>
  <si>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</si>
  <si>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</si>
  <si>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</si>
  <si>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</si>
  <si>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</si>
  <si>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</si>
  <si>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</si>
  <si>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</si>
  <si>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</si>
  <si>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</si>
  <si>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</si>
  <si>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</si>
  <si>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</si>
  <si>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</si>
  <si>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</si>
  <si>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</si>
  <si>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</si>
  <si>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</si>
  <si>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</si>
  <si>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</si>
  <si>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</si>
  <si>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</si>
  <si>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</si>
  <si>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</si>
  <si>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</si>
  <si>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</si>
  <si>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</si>
  <si>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</si>
  <si>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</si>
  <si>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</si>
  <si>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</si>
  <si>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</si>
  <si>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</si>
  <si>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</si>
  <si>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</si>
  <si>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</si>
  <si>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</si>
  <si>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</si>
  <si>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</si>
  <si>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</si>
  <si>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</si>
  <si>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</si>
  <si>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</si>
  <si>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</si>
  <si>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</si>
  <si>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</si>
  <si>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</si>
  <si>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</si>
  <si>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</si>
  <si>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</si>
  <si>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</si>
  <si>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</si>
  <si>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</si>
  <si>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</si>
  <si>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</si>
  <si>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</si>
  <si>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</si>
  <si>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</si>
  <si>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</si>
  <si>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</si>
  <si>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</si>
  <si>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</si>
  <si>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</si>
  <si>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</si>
  <si>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</si>
  <si>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</si>
  <si>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</si>
  <si>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</si>
  <si>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</si>
  <si>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</si>
  <si>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</si>
  <si>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</si>
  <si>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</si>
  <si>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</si>
  <si>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</si>
  <si>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</si>
  <si>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</si>
  <si>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</si>
  <si>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</si>
  <si>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</si>
  <si>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</si>
  <si>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</si>
  <si>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</si>
  <si>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</si>
  <si>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</si>
  <si>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</si>
  <si>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</si>
  <si>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</si>
  <si>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</si>
  <si>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</si>
  <si>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</si>
  <si>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</si>
  <si>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</si>
  <si>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</si>
  <si>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</si>
  <si>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</si>
  <si>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</si>
  <si>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</si>
  <si>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</si>
  <si>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</si>
  <si>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</si>
  <si>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</si>
  <si>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</si>
  <si>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</si>
  <si>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</si>
  <si>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</si>
  <si>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</si>
  <si>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</si>
  <si>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</si>
  <si>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</si>
  <si>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</si>
  <si>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</si>
  <si>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</si>
  <si>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</si>
  <si>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</si>
  <si>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</si>
  <si>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</si>
  <si>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</si>
  <si>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</si>
  <si>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</si>
  <si>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</si>
  <si>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</si>
  <si>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</si>
  <si>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</si>
  <si>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</si>
  <si>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</si>
  <si>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</si>
  <si>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</si>
  <si>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</si>
  <si>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</si>
  <si>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</si>
  <si>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</si>
  <si>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</si>
  <si>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</si>
  <si>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</si>
  <si>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</si>
  <si>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</si>
  <si>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</si>
  <si>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</si>
  <si>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</si>
  <si>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</si>
  <si>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</si>
  <si>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</si>
  <si>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</si>
  <si>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</si>
  <si>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</si>
  <si>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</si>
  <si>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</si>
  <si>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</si>
  <si>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</si>
  <si>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</si>
  <si>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</si>
  <si>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</si>
  <si>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</si>
  <si>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</si>
  <si>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</si>
  <si>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</si>
  <si>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</si>
  <si>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</si>
  <si>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</si>
  <si>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</si>
  <si>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</si>
  <si>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</si>
  <si>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</si>
  <si>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</si>
  <si>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</si>
  <si>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</si>
  <si>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</si>
  <si>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</si>
  <si>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</si>
  <si>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</si>
  <si>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</si>
  <si>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</si>
  <si>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</si>
  <si>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</si>
  <si>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</si>
  <si>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</si>
  <si>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</si>
  <si>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</si>
  <si>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</si>
  <si>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</si>
  <si>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</si>
  <si>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</si>
  <si>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</si>
  <si>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</si>
  <si>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</si>
  <si>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</si>
  <si>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</si>
  <si>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</si>
  <si>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</si>
  <si>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</si>
  <si>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</si>
  <si>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</si>
  <si>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</si>
  <si>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</si>
  <si>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</si>
  <si>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</si>
  <si>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</si>
  <si>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</si>
  <si>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</si>
  <si>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</si>
  <si>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</si>
  <si>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</si>
  <si>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</si>
  <si>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</si>
  <si>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</si>
  <si>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</si>
  <si>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</si>
  <si>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</si>
  <si>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</si>
  <si>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</si>
  <si>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</si>
  <si>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</si>
  <si>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</si>
  <si>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</si>
  <si>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</si>
  <si>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</si>
  <si>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</si>
  <si>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</si>
  <si>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</si>
  <si>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</si>
  <si>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</si>
  <si>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</si>
  <si>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</si>
  <si>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</si>
  <si>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</si>
  <si>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</si>
  <si>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</si>
  <si>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</si>
  <si>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</si>
  <si>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</si>
  <si>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</si>
  <si>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</si>
  <si>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</si>
  <si>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</si>
  <si>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</si>
  <si>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</si>
  <si>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</si>
  <si>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</si>
  <si>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</si>
  <si>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</si>
  <si>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</si>
  <si>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</si>
  <si>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</si>
  <si>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</si>
  <si>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</si>
  <si>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</si>
  <si>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</si>
  <si>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</si>
  <si>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</si>
  <si>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</si>
  <si>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</si>
  <si>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</si>
  <si>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</si>
  <si>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</si>
  <si>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</si>
  <si>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</si>
  <si>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</si>
  <si>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</si>
  <si>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</si>
  <si>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</si>
  <si>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</si>
  <si>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</si>
  <si>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</si>
  <si>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</si>
  <si>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</si>
  <si>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</si>
  <si>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</si>
  <si>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</si>
  <si>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</si>
  <si>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</si>
  <si>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</si>
  <si>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</si>
  <si>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</si>
  <si>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</si>
  <si>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</si>
  <si>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</si>
  <si>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</si>
  <si>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</si>
  <si>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</si>
  <si>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</si>
  <si>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</si>
  <si>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</si>
  <si>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</si>
  <si>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</si>
  <si>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</si>
  <si>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</si>
  <si>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</si>
  <si>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</si>
  <si>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</si>
  <si>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</si>
  <si>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</si>
  <si>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</si>
  <si>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</si>
  <si>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</si>
  <si>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</si>
  <si>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</si>
  <si>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</si>
  <si>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</si>
  <si>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</si>
  <si>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</si>
  <si>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</si>
  <si>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</si>
  <si>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</si>
  <si>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</si>
  <si>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</si>
  <si>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</si>
  <si>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</si>
  <si>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</si>
  <si>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</si>
  <si>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</si>
  <si>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</si>
  <si>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</si>
  <si>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</si>
  <si>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</si>
  <si>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</si>
  <si>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</si>
  <si>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</si>
  <si>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</si>
  <si>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</si>
  <si>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</si>
  <si>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</si>
  <si>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</si>
  <si>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</si>
  <si>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</si>
  <si>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</si>
  <si>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</si>
  <si>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</si>
  <si>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</si>
  <si>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</si>
  <si>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</si>
  <si>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</si>
  <si>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</si>
  <si>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</si>
  <si>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</si>
  <si>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</si>
  <si>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</si>
  <si>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</si>
  <si>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</si>
  <si>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</si>
  <si>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</si>
  <si>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</si>
  <si>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</si>
  <si>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</si>
  <si>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</si>
  <si>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</si>
  <si>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</si>
  <si>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</si>
  <si>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</si>
  <si>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</si>
  <si>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</si>
  <si>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</si>
  <si>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</si>
  <si>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</si>
  <si>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</si>
  <si>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</si>
  <si>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</si>
  <si>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</si>
  <si>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</si>
  <si>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</si>
  <si>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</si>
  <si>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</si>
  <si>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</si>
  <si>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</si>
  <si>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</si>
  <si>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</si>
  <si>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</si>
  <si>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</si>
  <si>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</si>
  <si>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</si>
  <si>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</si>
  <si>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</si>
  <si>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</si>
  <si>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</si>
  <si>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</si>
  <si>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</si>
  <si>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</si>
  <si>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</si>
  <si>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</si>
  <si>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</si>
  <si>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</si>
  <si>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</si>
  <si>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</si>
  <si>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</si>
  <si>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</si>
  <si>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</si>
  <si>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</si>
  <si>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</si>
  <si>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</si>
  <si>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</si>
  <si>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</si>
  <si>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</si>
  <si>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</si>
  <si>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</si>
  <si>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</si>
  <si>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</si>
  <si>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</si>
  <si>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</si>
  <si>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</si>
  <si>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</si>
  <si>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</si>
  <si>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</si>
  <si>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</si>
  <si>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</si>
  <si>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</si>
  <si>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</si>
  <si>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</si>
  <si>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</si>
  <si>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</si>
  <si>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</si>
  <si>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</si>
  <si>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</si>
  <si>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</si>
  <si>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</si>
  <si>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</si>
  <si>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</si>
  <si>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</si>
  <si>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</si>
  <si>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</si>
  <si>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</si>
  <si>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</si>
  <si>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</si>
  <si>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</si>
  <si>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</si>
  <si>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</si>
  <si>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</si>
  <si>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</si>
  <si>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</si>
  <si>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</si>
  <si>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</si>
  <si>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</si>
  <si>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</si>
  <si>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</si>
  <si>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</si>
  <si>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</si>
  <si>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</si>
  <si>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</si>
  <si>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</si>
  <si>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</si>
  <si>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</si>
  <si>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</si>
  <si>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</si>
  <si>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</si>
  <si>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</si>
  <si>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</si>
  <si>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</si>
  <si>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</si>
  <si>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</si>
  <si>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</si>
  <si>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</si>
  <si>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</si>
  <si>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</si>
  <si>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</si>
  <si>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</si>
  <si>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</si>
  <si>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</si>
  <si>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</si>
  <si>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</si>
  <si>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</si>
  <si>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</si>
  <si>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</si>
  <si>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</si>
  <si>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</si>
  <si>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</si>
  <si>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</si>
  <si>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</si>
  <si>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</si>
  <si>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</si>
  <si>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</si>
  <si>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</si>
  <si>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</si>
  <si>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</si>
  <si>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</si>
  <si>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</si>
  <si>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</si>
  <si>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</si>
  <si>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</si>
  <si>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</si>
  <si>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</si>
  <si>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</si>
  <si>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</si>
  <si>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</si>
  <si>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</si>
  <si>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</si>
  <si>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</si>
  <si>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</si>
  <si>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</si>
  <si>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</si>
  <si>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</si>
  <si>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</si>
  <si>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</si>
  <si>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</si>
  <si>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</si>
  <si>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</si>
  <si>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</si>
  <si>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</si>
  <si>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</si>
  <si>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</si>
  <si>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</si>
  <si>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</si>
  <si>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</si>
  <si>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</si>
  <si>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</si>
  <si>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</si>
  <si>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</si>
  <si>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</si>
  <si>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</si>
  <si>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</si>
  <si>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</si>
  <si>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</si>
  <si>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</si>
  <si>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</si>
  <si>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</si>
  <si>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</si>
  <si>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</si>
  <si>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</si>
  <si>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</si>
  <si>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</si>
  <si>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</si>
  <si>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</si>
  <si>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</si>
  <si>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</si>
  <si>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</si>
  <si>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</si>
  <si>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</si>
  <si>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</si>
  <si>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</si>
  <si>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</si>
  <si>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</si>
  <si>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</si>
  <si>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</si>
  <si>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</si>
  <si>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</si>
  <si>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</si>
  <si>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</si>
  <si>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</si>
  <si>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</si>
  <si>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</si>
  <si>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</si>
  <si>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</si>
  <si>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</si>
  <si>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</si>
  <si>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</si>
  <si>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</si>
  <si>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</si>
  <si>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</si>
  <si>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</si>
  <si>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</si>
  <si>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</si>
  <si>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</si>
  <si>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</si>
  <si>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</si>
  <si>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</si>
  <si>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</si>
  <si>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</si>
  <si>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</si>
  <si>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</si>
  <si>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</si>
  <si>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</si>
  <si>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</si>
  <si>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</si>
  <si>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</si>
  <si>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</si>
  <si>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</si>
  <si>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</si>
  <si>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</si>
  <si>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</si>
  <si>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</si>
  <si>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</si>
  <si>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</si>
  <si>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</si>
  <si>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</si>
  <si>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</si>
  <si>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</si>
  <si>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</si>
  <si>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</si>
  <si>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</si>
  <si>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</si>
  <si>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</si>
  <si>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</si>
  <si>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</si>
  <si>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</si>
  <si>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</si>
  <si>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</si>
  <si>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</si>
  <si>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</si>
  <si>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</si>
  <si>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</si>
  <si>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</si>
  <si>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</si>
  <si>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</si>
  <si>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</si>
  <si>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</si>
  <si>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</si>
  <si>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</si>
  <si>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</si>
  <si>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</si>
  <si>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</si>
  <si>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</si>
  <si>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</si>
  <si>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</si>
  <si>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</si>
  <si>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</si>
  <si>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</si>
  <si>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</si>
  <si>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</si>
  <si>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</si>
  <si>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</si>
  <si>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</si>
  <si>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</si>
  <si>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</si>
  <si>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</si>
  <si>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</si>
  <si>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</si>
  <si>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</si>
  <si>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</si>
  <si>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</si>
  <si>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</si>
  <si>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</si>
  <si>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</si>
  <si>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</si>
  <si>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</si>
  <si>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</si>
  <si>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</si>
  <si>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</si>
  <si>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</si>
  <si>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</si>
  <si>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</si>
  <si>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</si>
  <si>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</si>
  <si>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</si>
  <si>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</si>
  <si>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</si>
  <si>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</si>
  <si>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</si>
  <si>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</si>
  <si>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</si>
  <si>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</si>
  <si>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</si>
  <si>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</si>
  <si>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</si>
  <si>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</si>
  <si>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</si>
  <si>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</si>
  <si>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</si>
  <si>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</si>
  <si>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</si>
  <si>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</si>
  <si>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</si>
  <si>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</si>
  <si>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</si>
  <si>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</si>
  <si>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</si>
  <si>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</si>
  <si>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</si>
  <si>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</si>
  <si>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</si>
  <si>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</si>
  <si>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</si>
  <si>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</si>
  <si>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</si>
  <si>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</si>
  <si>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</si>
  <si>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</si>
  <si>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</si>
  <si>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</si>
  <si>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</si>
  <si>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</si>
  <si>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</si>
  <si>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</si>
  <si>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</si>
  <si>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</si>
  <si>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</si>
  <si>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</si>
  <si>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</si>
  <si>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</si>
  <si>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</si>
  <si>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</si>
  <si>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</si>
  <si>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</si>
  <si>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</si>
  <si>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</si>
  <si>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</si>
  <si>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</si>
  <si>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</si>
  <si>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</si>
  <si>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</si>
  <si>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</si>
  <si>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</si>
  <si>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</si>
  <si>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</si>
  <si>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</si>
  <si>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</si>
  <si>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</si>
  <si>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</si>
  <si>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</si>
  <si>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</si>
  <si>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</si>
  <si>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</si>
  <si>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</si>
  <si>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</si>
  <si>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</si>
  <si>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</si>
  <si>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</si>
  <si>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</si>
  <si>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</si>
  <si>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</si>
  <si>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</si>
  <si>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</si>
  <si>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</si>
  <si>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</si>
  <si>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</si>
  <si>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</si>
  <si>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</si>
  <si>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</si>
  <si>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</si>
  <si>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</si>
  <si>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</si>
  <si>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</si>
  <si>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</si>
  <si>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</si>
  <si>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</si>
  <si>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</si>
  <si>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</si>
  <si>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</si>
  <si>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</si>
  <si>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</si>
  <si>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</si>
  <si>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</si>
  <si>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</si>
  <si>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</si>
  <si>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</si>
  <si>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</si>
  <si>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</si>
  <si>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</si>
  <si>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</si>
  <si>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</si>
  <si>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</si>
  <si>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</si>
  <si>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</si>
  <si>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</si>
  <si>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</si>
  <si>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</si>
  <si>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</si>
  <si>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</si>
  <si>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</si>
  <si>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</si>
  <si>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</si>
  <si>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</si>
  <si>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</si>
  <si>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</si>
  <si>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</si>
  <si>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</si>
  <si>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</si>
  <si>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</si>
  <si>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</si>
  <si>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</si>
  <si>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</si>
  <si>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</si>
  <si>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</si>
  <si>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</si>
  <si>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</si>
  <si>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</si>
  <si>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</si>
  <si>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</si>
  <si>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</si>
  <si>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</si>
  <si>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</si>
  <si>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</si>
  <si>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</si>
  <si>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</si>
  <si>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</si>
  <si>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</si>
  <si>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</si>
  <si>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</si>
  <si>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</si>
  <si>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</si>
  <si>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</si>
  <si>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</si>
  <si>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</si>
  <si>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</si>
  <si>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</si>
  <si>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</si>
  <si>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</si>
  <si>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</si>
  <si>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</si>
  <si>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</si>
  <si>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</si>
  <si>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</si>
  <si>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</si>
  <si>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</si>
  <si>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</si>
  <si>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</si>
  <si>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</si>
  <si>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</si>
  <si>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</si>
  <si>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</si>
  <si>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</si>
  <si>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</si>
  <si>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</si>
  <si>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</si>
  <si>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</si>
  <si>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</si>
  <si>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</si>
  <si>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</si>
  <si>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</si>
  <si>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</si>
  <si>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</si>
  <si>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</si>
  <si>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</si>
  <si>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</si>
  <si>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</si>
  <si>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</si>
  <si>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</si>
  <si>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</si>
  <si>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</si>
  <si>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</si>
  <si>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</si>
  <si>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</si>
  <si>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</si>
  <si>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</si>
  <si>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</si>
  <si>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</si>
  <si>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</si>
  <si>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</si>
  <si>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</si>
  <si>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</si>
  <si>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</si>
  <si>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</si>
  <si>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</si>
  <si>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</si>
  <si>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</si>
  <si>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</si>
  <si>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</si>
  <si>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</si>
  <si>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</si>
  <si>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</si>
  <si>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</si>
  <si>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</si>
  <si>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</si>
  <si>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</si>
  <si>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</si>
  <si>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</si>
  <si>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</si>
  <si>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</si>
  <si>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</si>
  <si>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</si>
  <si>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</si>
  <si>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</si>
  <si>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</si>
  <si>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</si>
  <si>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</si>
  <si>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</si>
  <si>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</si>
  <si>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</si>
  <si>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</si>
  <si>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</si>
  <si>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</si>
  <si>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</si>
  <si>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</si>
  <si>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</si>
  <si>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</si>
  <si>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</si>
  <si>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</si>
  <si>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</si>
  <si>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</si>
  <si>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</si>
  <si>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</si>
  <si>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</si>
  <si>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</si>
  <si>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</si>
  <si>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</si>
  <si>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</si>
  <si>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</si>
  <si>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</si>
  <si>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</si>
  <si>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</si>
  <si>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</si>
  <si>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</si>
  <si>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</si>
  <si>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</si>
  <si>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</si>
  <si>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</si>
  <si>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</si>
  <si>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</si>
  <si>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</si>
  <si>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</si>
  <si>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</si>
  <si>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</si>
  <si>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</si>
  <si>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</si>
  <si>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</si>
  <si>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</si>
  <si>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</si>
  <si>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</si>
  <si>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</si>
  <si>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</si>
  <si>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</si>
  <si>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</si>
  <si>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</si>
  <si>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</si>
  <si>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</si>
  <si>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</si>
  <si>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</si>
  <si>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</si>
  <si>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</si>
  <si>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</si>
  <si>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</si>
  <si>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</si>
  <si>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</si>
  <si>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</si>
  <si>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</si>
  <si>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</si>
  <si>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</si>
  <si>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</si>
  <si>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</si>
  <si>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</si>
  <si>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</si>
  <si>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</si>
  <si>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</si>
  <si>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</si>
  <si>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</si>
  <si>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</si>
  <si>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</si>
  <si>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</si>
  <si>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</si>
  <si>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</si>
  <si>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</si>
  <si>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</si>
  <si>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</si>
  <si>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</si>
  <si>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</si>
  <si>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</si>
  <si>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</si>
  <si>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</si>
  <si>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</si>
  <si>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</si>
  <si>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</si>
  <si>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</si>
  <si>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</si>
  <si>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</si>
  <si>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</si>
  <si>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</si>
  <si>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</si>
  <si>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</si>
  <si>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</si>
  <si>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</si>
  <si>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</si>
  <si>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</si>
  <si>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</si>
  <si>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</si>
  <si>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</si>
  <si>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</si>
  <si>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</si>
  <si>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</si>
  <si>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</si>
  <si>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</si>
  <si>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</si>
  <si>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</si>
  <si>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</si>
  <si>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</si>
  <si>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</si>
  <si>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</si>
  <si>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</si>
  <si>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</si>
  <si>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</si>
  <si>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</si>
  <si>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</si>
  <si>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</si>
  <si>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</si>
  <si>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</si>
  <si>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</si>
  <si>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</si>
  <si>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</si>
  <si>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</si>
  <si>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</si>
  <si>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</si>
  <si>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</si>
  <si>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</si>
  <si>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</si>
  <si>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</si>
  <si>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</si>
  <si>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</si>
  <si>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</si>
  <si>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</si>
  <si>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</si>
  <si>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</si>
  <si>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</si>
  <si>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</si>
  <si>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</si>
  <si>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</si>
  <si>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</si>
  <si>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</si>
  <si>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</si>
  <si>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</si>
  <si>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</si>
  <si>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</si>
  <si>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</si>
  <si>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</si>
  <si>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</si>
  <si>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</si>
  <si>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</si>
  <si>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</si>
  <si>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</si>
  <si>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</si>
  <si>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</si>
  <si>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</si>
  <si>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</si>
  <si>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</si>
  <si>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</si>
  <si>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</si>
  <si>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</si>
  <si>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</si>
  <si>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</si>
  <si>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</si>
  <si>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</si>
  <si>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</si>
  <si>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</si>
  <si>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</si>
  <si>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</si>
  <si>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</si>
  <si>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</si>
  <si>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</si>
  <si>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</si>
  <si>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</si>
  <si>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</si>
  <si>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</si>
  <si>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</si>
  <si>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</si>
  <si>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</si>
  <si>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</si>
  <si>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</si>
  <si>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</si>
  <si>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</si>
  <si>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</si>
  <si>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</si>
  <si>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</si>
  <si>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</si>
  <si>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</si>
  <si>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</si>
  <si>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</si>
  <si>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</si>
  <si>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</si>
  <si>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</si>
  <si>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</si>
  <si>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</si>
  <si>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</si>
  <si>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</si>
  <si>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</si>
  <si>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</si>
  <si>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</si>
  <si>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</si>
  <si>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</si>
  <si>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</si>
  <si>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</si>
  <si>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</si>
  <si>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</si>
  <si>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</si>
  <si>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</si>
  <si>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</si>
  <si>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</si>
  <si>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</si>
  <si>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</si>
  <si>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</si>
  <si>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</si>
  <si>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</si>
  <si>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</si>
  <si>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</si>
  <si>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</si>
  <si>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</si>
  <si>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</si>
  <si>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</si>
  <si>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</si>
  <si>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</si>
  <si>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</si>
  <si>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</si>
  <si>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</si>
  <si>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</si>
  <si>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</si>
  <si>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</si>
  <si>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</si>
  <si>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</si>
  <si>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</si>
  <si>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</si>
  <si>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</si>
  <si>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</si>
  <si>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</si>
  <si>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</si>
  <si>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</si>
  <si>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</si>
  <si>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</si>
  <si>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</si>
  <si>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</si>
  <si>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</si>
  <si>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</si>
  <si>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</si>
  <si>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</si>
  <si>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</si>
  <si>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</si>
  <si>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</si>
  <si>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</si>
  <si>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</si>
  <si>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</si>
  <si>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</si>
  <si>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</si>
  <si>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</si>
  <si>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</si>
  <si>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</si>
  <si>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</si>
  <si>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</si>
  <si>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</si>
  <si>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</si>
  <si>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</si>
  <si>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</si>
  <si>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</si>
  <si>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</si>
  <si>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</si>
  <si>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</si>
  <si>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</si>
  <si>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</si>
  <si>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</si>
  <si>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</si>
  <si>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</si>
  <si>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</si>
  <si>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</si>
  <si>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</si>
  <si>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</si>
  <si>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</si>
  <si>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</si>
  <si>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</si>
  <si>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</si>
  <si>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</si>
  <si>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</si>
  <si>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</si>
  <si>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</si>
  <si>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</si>
  <si>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</si>
  <si>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</si>
  <si>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</si>
  <si>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</si>
  <si>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</si>
  <si>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</si>
  <si>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</si>
  <si>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</si>
  <si>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</si>
  <si>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</si>
  <si>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</si>
  <si>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</si>
  <si>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</si>
  <si>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</si>
  <si>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</si>
  <si>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</si>
  <si>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</si>
  <si>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</si>
  <si>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</si>
  <si>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</si>
  <si>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</si>
  <si>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</si>
  <si>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</si>
  <si>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</si>
  <si>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</si>
  <si>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</si>
  <si>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</si>
  <si>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</si>
  <si>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</si>
  <si>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</si>
  <si>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</si>
  <si>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</si>
  <si>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</si>
  <si>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</si>
  <si>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</si>
  <si>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</si>
  <si>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</si>
  <si>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</si>
  <si>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</si>
  <si>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</si>
  <si>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</si>
  <si>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</si>
  <si>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</si>
  <si>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</si>
  <si>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</si>
  <si>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</si>
  <si>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</si>
  <si>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</si>
  <si>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</si>
  <si>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</si>
  <si>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</si>
  <si>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</si>
  <si>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</si>
  <si>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</si>
  <si>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</si>
  <si>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</si>
  <si>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</si>
  <si>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</si>
  <si>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</si>
  <si>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</si>
  <si>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</si>
  <si>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</si>
  <si>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</si>
  <si>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</si>
  <si>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</si>
  <si>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</si>
  <si>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</si>
  <si>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</si>
  <si>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</si>
  <si>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</si>
  <si>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</si>
  <si>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</si>
  <si>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</si>
  <si>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</si>
  <si>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</si>
  <si>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</si>
  <si>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</si>
  <si>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</si>
  <si>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</si>
  <si>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</si>
  <si>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</si>
  <si>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</si>
  <si>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</si>
  <si>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</si>
  <si>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</si>
  <si>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</si>
  <si>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</si>
  <si>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</si>
  <si>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</si>
  <si>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</si>
  <si>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</si>
  <si>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</si>
  <si>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</si>
  <si>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</si>
  <si>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</si>
  <si>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</si>
  <si>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</si>
  <si>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</si>
  <si>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</si>
  <si>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</si>
  <si>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</si>
  <si>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</si>
  <si>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</si>
  <si>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</si>
  <si>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</si>
  <si>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</si>
  <si>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</si>
  <si>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</si>
  <si>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</si>
  <si>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</si>
  <si>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</si>
  <si>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</si>
  <si>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</si>
  <si>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</si>
  <si>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</si>
  <si>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</si>
  <si>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</si>
  <si>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</si>
  <si>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</si>
  <si>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</si>
  <si>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</si>
  <si>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</si>
  <si>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</si>
  <si>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</si>
  <si>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</si>
  <si>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</si>
  <si>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</si>
  <si>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</si>
  <si>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</si>
  <si>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</si>
  <si>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</si>
  <si>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</si>
  <si>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</si>
  <si>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</si>
  <si>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</si>
  <si>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</si>
  <si>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</si>
  <si>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</si>
  <si>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</si>
  <si>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</si>
  <si>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</si>
  <si>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</si>
  <si>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</si>
  <si>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</si>
  <si>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</si>
  <si>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</si>
  <si>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</si>
  <si>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</si>
  <si>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</si>
  <si>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</si>
  <si>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</si>
  <si>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</si>
  <si>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</si>
  <si>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</si>
  <si>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</si>
  <si>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</si>
  <si>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</si>
  <si>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</si>
  <si>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</si>
  <si>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</si>
  <si>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</si>
  <si>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</si>
  <si>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</si>
  <si>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</si>
  <si>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</si>
  <si>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</si>
  <si>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</si>
  <si>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</si>
  <si>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</si>
  <si>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</si>
  <si>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</si>
  <si>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</si>
  <si>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</si>
  <si>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</si>
  <si>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</si>
  <si>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</si>
  <si>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</si>
  <si>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</si>
  <si>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</si>
  <si>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</si>
  <si>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</si>
  <si>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</si>
  <si>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</si>
  <si>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</si>
  <si>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</si>
  <si>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</si>
  <si>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</si>
  <si>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</si>
  <si>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</si>
  <si>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</si>
  <si>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</si>
  <si>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</si>
  <si>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</si>
  <si>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</si>
  <si>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</si>
  <si>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</si>
  <si>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</si>
  <si>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</si>
  <si>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</si>
  <si>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</si>
  <si>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</si>
  <si>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</si>
  <si>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</si>
  <si>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</si>
  <si>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</si>
  <si>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</si>
  <si>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</si>
  <si>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</si>
  <si>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</si>
  <si>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</si>
  <si>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</si>
  <si>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</si>
  <si>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</si>
  <si>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</si>
  <si>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</si>
  <si>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</si>
  <si>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</si>
  <si>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</si>
  <si>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</si>
  <si>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</si>
  <si>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</si>
  <si>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</si>
  <si>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</si>
  <si>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</si>
  <si>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</si>
  <si>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</si>
  <si>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</si>
  <si>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</si>
  <si>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</si>
  <si>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</si>
  <si>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</si>
  <si>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</si>
  <si>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</si>
  <si>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</si>
  <si>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</si>
  <si>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</si>
  <si>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</si>
  <si>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</si>
  <si>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</si>
  <si>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</si>
  <si>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</si>
  <si>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</si>
  <si>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</si>
  <si>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</si>
  <si>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</si>
  <si>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</si>
  <si>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</si>
  <si>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</si>
  <si>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</si>
  <si>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</si>
  <si>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</si>
  <si>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</si>
  <si>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</si>
  <si>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</si>
  <si>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</si>
  <si>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</si>
  <si>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</si>
  <si>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</si>
  <si>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</si>
  <si>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</si>
  <si>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</si>
  <si>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</si>
  <si>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</si>
  <si>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</si>
  <si>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</si>
  <si>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</si>
  <si>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</si>
  <si>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</si>
  <si>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</si>
  <si>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</si>
  <si>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</si>
  <si>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</si>
  <si>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</si>
  <si>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</si>
  <si>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</si>
  <si>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</si>
  <si>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</si>
  <si>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</si>
  <si>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</si>
  <si>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</si>
  <si>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</si>
  <si>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</si>
  <si>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</si>
  <si>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</si>
  <si>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</si>
  <si>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</si>
  <si>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</si>
  <si>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</si>
  <si>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</si>
  <si>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</si>
  <si>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</si>
  <si>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</si>
  <si>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</si>
  <si>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</si>
  <si>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</si>
  <si>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</si>
  <si>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</si>
  <si>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</si>
  <si>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</si>
  <si>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</si>
  <si>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</si>
  <si>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</si>
  <si>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</si>
  <si>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</si>
  <si>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</si>
  <si>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</si>
  <si>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</si>
  <si>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</si>
  <si>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</si>
  <si>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</si>
  <si>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</si>
  <si>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</si>
  <si>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</si>
  <si>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</si>
  <si>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</si>
  <si>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</si>
  <si>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</si>
  <si>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</si>
  <si>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</si>
  <si>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</si>
  <si>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</si>
  <si>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</si>
  <si>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</si>
  <si>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</si>
  <si>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</si>
  <si>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</si>
  <si>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</si>
  <si>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</si>
  <si>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</si>
  <si>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</si>
  <si>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</si>
  <si>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</si>
  <si>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</si>
  <si>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</si>
  <si>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</si>
  <si>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</si>
  <si>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</si>
  <si>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</si>
  <si>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</si>
  <si>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</si>
  <si>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</si>
  <si>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</si>
  <si>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</si>
  <si>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</si>
  <si>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</si>
  <si>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</si>
  <si>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</si>
  <si>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</si>
  <si>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</si>
  <si>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</si>
  <si>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</si>
  <si>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</si>
  <si>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</si>
  <si>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</si>
  <si>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</si>
  <si>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</si>
  <si>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</si>
  <si>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</si>
  <si>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</si>
  <si>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</si>
  <si>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</si>
  <si>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</si>
  <si>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</si>
  <si>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</si>
  <si>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</si>
  <si>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</si>
  <si>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</si>
  <si>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</si>
  <si>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</si>
  <si>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</si>
  <si>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</si>
  <si>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</si>
  <si>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</si>
  <si>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</si>
  <si>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</si>
  <si>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</si>
  <si>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</si>
  <si>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</si>
  <si>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</si>
  <si>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</si>
  <si>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</si>
  <si>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</si>
  <si>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</si>
  <si>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</si>
  <si>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</si>
  <si>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</si>
  <si>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</si>
  <si>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</si>
  <si>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</si>
  <si>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</si>
  <si>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</si>
  <si>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</si>
  <si>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</si>
  <si>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</si>
  <si>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</si>
  <si>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</si>
  <si>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</si>
  <si>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</si>
  <si>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</si>
  <si>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</si>
  <si>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</si>
  <si>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</si>
  <si>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</si>
  <si>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</si>
  <si>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</si>
  <si>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</si>
  <si>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</si>
  <si>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</si>
  <si>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</si>
  <si>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</si>
  <si>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</si>
  <si>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</si>
  <si>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</si>
  <si>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</si>
  <si>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</si>
  <si>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</si>
  <si>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</si>
  <si>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</si>
  <si>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</si>
  <si>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</si>
  <si>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</si>
  <si>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</si>
  <si>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</si>
  <si>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</si>
  <si>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</si>
  <si>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</si>
  <si>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</si>
  <si>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</si>
  <si>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</si>
  <si>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</si>
  <si>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</si>
  <si>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</si>
  <si>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</si>
  <si>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</si>
  <si>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</si>
  <si>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</si>
  <si>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</si>
  <si>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</si>
  <si>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</si>
  <si>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</si>
  <si>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</si>
  <si>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</si>
  <si>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</si>
  <si>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</si>
  <si>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</si>
  <si>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</si>
  <si>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</si>
  <si>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</si>
  <si>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</si>
  <si>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</si>
  <si>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</si>
  <si>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</si>
  <si>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</si>
  <si>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</si>
  <si>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</si>
  <si>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</si>
  <si>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</si>
  <si>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</si>
  <si>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</si>
  <si>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</si>
  <si>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</si>
  <si>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</si>
  <si>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</si>
  <si>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</si>
  <si>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</si>
  <si>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</si>
  <si>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</si>
  <si>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</si>
  <si>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</si>
  <si>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</si>
  <si>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</si>
  <si>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</si>
  <si>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</si>
  <si>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</si>
  <si>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</si>
  <si>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</si>
  <si>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</si>
  <si>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</si>
  <si>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</si>
  <si>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</si>
  <si>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</si>
  <si>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</si>
  <si>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</si>
  <si>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</si>
  <si>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</si>
  <si>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</si>
  <si>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</si>
  <si>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</si>
  <si>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</si>
  <si>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</si>
  <si>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</si>
  <si>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</si>
  <si>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</si>
  <si>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</si>
  <si>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</si>
  <si>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</si>
  <si>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</si>
  <si>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</si>
  <si>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</si>
  <si>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</si>
  <si>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</si>
  <si>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</si>
  <si>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</si>
  <si>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</si>
  <si>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</si>
  <si>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</si>
  <si>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</si>
  <si>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</si>
  <si>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</si>
  <si>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</si>
  <si>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</si>
  <si>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</si>
  <si>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</si>
  <si>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</si>
  <si>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</si>
  <si>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</si>
  <si>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</si>
  <si>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</si>
  <si>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</si>
  <si>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</si>
  <si>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</si>
  <si>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</si>
  <si>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</si>
  <si>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</si>
  <si>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</si>
  <si>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</si>
  <si>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</si>
  <si>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</si>
  <si>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</si>
  <si>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</si>
  <si>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</si>
  <si>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</si>
  <si>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</si>
  <si>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</si>
  <si>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</si>
  <si>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</si>
  <si>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</si>
  <si>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</si>
  <si>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</si>
  <si>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</si>
  <si>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</si>
  <si>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</si>
  <si>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</si>
  <si>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</si>
  <si>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</si>
  <si>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</si>
  <si>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</si>
  <si>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</si>
  <si>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</si>
  <si>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</si>
  <si>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</si>
  <si>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</si>
  <si>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</si>
  <si>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</si>
  <si>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</si>
  <si>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</si>
  <si>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</si>
  <si>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</si>
  <si>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</si>
  <si>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</si>
  <si>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</si>
  <si>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</si>
  <si>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</si>
  <si>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</si>
  <si>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</si>
  <si>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</si>
  <si>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</si>
  <si>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</si>
  <si>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</si>
  <si>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</si>
  <si>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</si>
  <si>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</si>
  <si>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</si>
  <si>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</si>
  <si>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</si>
  <si>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</si>
  <si>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</si>
  <si>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</si>
  <si>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</si>
  <si>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</si>
  <si>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</si>
  <si>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</si>
  <si>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</si>
  <si>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</si>
  <si>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</si>
  <si>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</si>
  <si>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</si>
  <si>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</si>
  <si>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</si>
  <si>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</si>
  <si>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</si>
  <si>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</si>
  <si>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</si>
  <si>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</si>
  <si>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</si>
  <si>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</si>
  <si>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</si>
  <si>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</si>
  <si>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</si>
  <si>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</si>
  <si>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</si>
  <si>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</si>
  <si>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</si>
  <si>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</si>
  <si>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</si>
  <si>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</si>
  <si>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</si>
  <si>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</si>
  <si>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</si>
  <si>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</si>
  <si>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</si>
  <si>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</si>
  <si>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</si>
  <si>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</si>
  <si>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</si>
  <si>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</si>
  <si>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</si>
  <si>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</si>
  <si>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</si>
  <si>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</si>
  <si>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</si>
  <si>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</si>
  <si>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</si>
  <si>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</si>
  <si>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</si>
  <si>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</si>
  <si>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</si>
  <si>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</si>
  <si>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</si>
  <si>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</si>
  <si>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</si>
  <si>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</si>
  <si>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</si>
  <si>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</si>
  <si>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</si>
  <si>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</si>
  <si>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</si>
  <si>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</si>
  <si>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</si>
  <si>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</si>
  <si>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</si>
  <si>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</si>
  <si>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</si>
  <si>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</si>
  <si>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</si>
  <si>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</si>
  <si>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</si>
  <si>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</si>
  <si>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</si>
  <si>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</si>
  <si>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</si>
  <si>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</si>
  <si>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</si>
  <si>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</si>
  <si>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</si>
  <si>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</si>
  <si>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</si>
  <si>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</si>
  <si>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</si>
  <si>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</si>
  <si>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</si>
  <si>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</si>
  <si>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</si>
  <si>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</si>
  <si>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</si>
  <si>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</si>
  <si>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</si>
  <si>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</si>
  <si>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</si>
  <si>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</si>
  <si>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</si>
  <si>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</si>
  <si>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</si>
  <si>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</si>
  <si>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</si>
  <si>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</si>
  <si>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</si>
  <si>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</si>
  <si>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</si>
  <si>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</si>
  <si>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</si>
  <si>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</si>
  <si>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</si>
  <si>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</si>
  <si>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</si>
  <si>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</si>
  <si>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</si>
  <si>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</si>
  <si>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</si>
  <si>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</si>
  <si>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</si>
  <si>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</si>
  <si>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</si>
  <si>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</si>
  <si>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</si>
  <si>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</si>
  <si>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</si>
  <si>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</si>
  <si>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</si>
  <si>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</si>
  <si>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</si>
  <si>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</si>
  <si>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</si>
  <si>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</si>
  <si>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</si>
  <si>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</si>
  <si>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</si>
  <si>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</si>
  <si>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</si>
  <si>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</si>
  <si>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</si>
  <si>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</si>
  <si>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</si>
  <si>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</si>
  <si>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</si>
  <si>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</si>
  <si>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</si>
  <si>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</si>
  <si>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</si>
  <si>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</si>
  <si>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</si>
  <si>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</si>
  <si>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</si>
  <si>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</si>
  <si>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</si>
  <si>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</si>
  <si>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</si>
  <si>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</si>
  <si>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</si>
  <si>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</si>
  <si>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</si>
  <si>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</si>
  <si>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</si>
  <si>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</si>
  <si>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</si>
  <si>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</si>
  <si>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</si>
  <si>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</si>
  <si>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</si>
  <si>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</si>
  <si>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</si>
  <si>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</si>
  <si>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</si>
  <si>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</si>
  <si>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</si>
  <si>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</si>
  <si>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</si>
  <si>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</si>
  <si>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</si>
  <si>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</si>
  <si>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</si>
  <si>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</si>
  <si>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</si>
  <si>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</si>
  <si>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</si>
  <si>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</si>
  <si>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</si>
  <si>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</si>
  <si>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</si>
  <si>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</si>
  <si>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</si>
  <si>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</si>
  <si>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</si>
  <si>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</si>
  <si>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</si>
  <si>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</si>
  <si>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</si>
  <si>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</si>
  <si>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</si>
  <si>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</si>
  <si>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</si>
  <si>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</si>
  <si>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</si>
  <si>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</si>
  <si>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</si>
  <si>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</si>
  <si>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</si>
  <si>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</si>
  <si>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</si>
  <si>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</si>
  <si>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</si>
  <si>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</si>
  <si>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</si>
  <si>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</si>
  <si>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</si>
  <si>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</si>
  <si>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</si>
  <si>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</si>
  <si>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</si>
  <si>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</si>
  <si>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</si>
  <si>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</si>
  <si>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</si>
  <si>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</si>
  <si>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</si>
  <si>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</si>
  <si>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</si>
  <si>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</si>
  <si>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</si>
  <si>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</si>
  <si>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</si>
  <si>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</si>
  <si>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</si>
  <si>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</si>
  <si>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</si>
  <si>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</si>
  <si>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</si>
  <si>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</si>
  <si>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</si>
  <si>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</si>
  <si>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</si>
  <si>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</si>
  <si>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</si>
  <si>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</si>
  <si>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</si>
  <si>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</si>
  <si>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</si>
  <si>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</si>
  <si>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</si>
  <si>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</si>
  <si>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</si>
  <si>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</si>
  <si>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</si>
  <si>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</si>
  <si>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</si>
  <si>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</si>
  <si>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</si>
  <si>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</si>
  <si>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</si>
  <si>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</si>
  <si>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</si>
  <si>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</si>
  <si>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</si>
  <si>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</si>
  <si>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</si>
  <si>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</si>
  <si>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</si>
  <si>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</si>
  <si>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</si>
  <si>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</si>
  <si>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</si>
  <si>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</si>
  <si>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</si>
  <si>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</si>
  <si>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</si>
  <si>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</si>
  <si>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</si>
  <si>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</si>
  <si>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</si>
  <si>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</si>
  <si>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</si>
  <si>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</si>
  <si>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</si>
  <si>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</si>
  <si>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</si>
  <si>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</si>
  <si>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</si>
  <si>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</si>
  <si>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</si>
  <si>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</si>
  <si>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</si>
  <si>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</si>
  <si>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</si>
  <si>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</si>
  <si>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</si>
  <si>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</si>
  <si>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</si>
  <si>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</si>
  <si>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</si>
  <si>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</si>
  <si>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</si>
  <si>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</si>
  <si>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</si>
  <si>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</si>
  <si>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</si>
  <si>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</si>
  <si>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</si>
  <si>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</si>
  <si>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</si>
  <si>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</si>
  <si>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</si>
  <si>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</si>
  <si>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</si>
  <si>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</si>
  <si>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</si>
  <si>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</si>
  <si>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</si>
  <si>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</si>
  <si>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</si>
  <si>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</si>
  <si>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</si>
  <si>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</si>
  <si>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</si>
  <si>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</si>
  <si>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</si>
  <si>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</si>
  <si>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</si>
  <si>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</si>
  <si>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</si>
  <si>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</si>
  <si>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</si>
  <si>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</si>
  <si>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</si>
  <si>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</si>
  <si>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</si>
  <si>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</si>
  <si>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</si>
  <si>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</si>
  <si>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</si>
  <si>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</si>
  <si>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</si>
  <si>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</si>
  <si>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</si>
  <si>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</si>
  <si>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</si>
  <si>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</si>
  <si>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</si>
  <si>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</si>
  <si>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</si>
  <si>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</si>
  <si>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</si>
  <si>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</si>
  <si>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</si>
  <si>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</si>
  <si>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</si>
  <si>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</si>
  <si>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</si>
  <si>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</si>
  <si>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</si>
  <si>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</si>
  <si>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</si>
  <si>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</si>
  <si>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</si>
  <si>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</si>
  <si>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</si>
  <si>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</si>
  <si>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</si>
  <si>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</si>
  <si>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</si>
  <si>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</si>
  <si>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</si>
  <si>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</si>
  <si>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</si>
  <si>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</si>
  <si>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</si>
  <si>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</si>
  <si>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</si>
  <si>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</si>
  <si>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</si>
  <si>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</si>
  <si>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</si>
  <si>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</si>
  <si>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</si>
  <si>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</si>
  <si>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</si>
  <si>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</si>
  <si>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</si>
  <si>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</si>
  <si>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</si>
  <si>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</si>
  <si>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</si>
  <si>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</si>
  <si>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</si>
  <si>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</si>
  <si>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</si>
  <si>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</si>
  <si>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</si>
  <si>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</si>
  <si>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</si>
  <si>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</si>
  <si>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</si>
  <si>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</si>
  <si>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</si>
  <si>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</si>
  <si>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</si>
  <si>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</si>
  <si>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</si>
  <si>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</si>
  <si>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</si>
  <si>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</si>
  <si>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</si>
  <si>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</si>
  <si>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</si>
  <si>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</si>
  <si>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</si>
  <si>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</si>
  <si>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</si>
  <si>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</si>
  <si>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</si>
  <si>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</si>
  <si>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</si>
  <si>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</si>
  <si>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</si>
  <si>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</si>
  <si>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</si>
  <si>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</si>
  <si>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</si>
  <si>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</si>
  <si>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</si>
  <si>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</si>
  <si>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</si>
  <si>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</si>
  <si>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</si>
  <si>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</si>
  <si>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</si>
  <si>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</si>
  <si>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</si>
  <si>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</si>
  <si>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</si>
  <si>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</si>
  <si>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</si>
  <si>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</si>
  <si>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</si>
  <si>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</si>
  <si>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</si>
  <si>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</si>
  <si>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</si>
  <si>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</si>
  <si>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</si>
  <si>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</si>
  <si>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</si>
  <si>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</si>
  <si>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</si>
  <si>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</si>
  <si>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</si>
  <si>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</si>
  <si>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</si>
  <si>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</si>
  <si>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</si>
  <si>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</si>
  <si>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</si>
  <si>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</si>
  <si>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</si>
  <si>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</si>
  <si>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</si>
  <si>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</si>
  <si>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</si>
  <si>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</si>
  <si>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</si>
  <si>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</si>
  <si>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</si>
  <si>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</si>
  <si>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</si>
  <si>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</si>
  <si>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</si>
  <si>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</si>
  <si>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</si>
  <si>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</si>
  <si>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</si>
  <si>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</si>
  <si>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</si>
  <si>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</si>
  <si>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</si>
  <si>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</si>
  <si>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</si>
  <si>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</si>
  <si>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</si>
  <si>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</si>
  <si>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</si>
  <si>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</si>
  <si>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</si>
  <si>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</si>
  <si>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</si>
  <si>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</si>
  <si>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</si>
  <si>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</si>
  <si>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</si>
  <si>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</si>
  <si>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</si>
  <si>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</si>
  <si>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</si>
  <si>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</si>
  <si>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</si>
  <si>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</si>
  <si>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</si>
  <si>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</si>
  <si>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</si>
  <si>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</si>
  <si>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</si>
  <si>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</si>
  <si>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</si>
  <si>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</si>
  <si>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</si>
  <si>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</si>
  <si>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</si>
  <si>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</si>
  <si>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</si>
  <si>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</si>
  <si>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</si>
  <si>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</si>
  <si>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</si>
  <si>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</si>
  <si>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</si>
  <si>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</si>
  <si>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</si>
  <si>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</si>
  <si>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</si>
  <si>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</si>
  <si>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</si>
  <si>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</si>
  <si>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</si>
  <si>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</si>
  <si>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</si>
  <si>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</si>
  <si>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</si>
  <si>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</si>
  <si>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</si>
  <si>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</si>
  <si>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</si>
  <si>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</si>
  <si>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</si>
  <si>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</si>
  <si>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</si>
  <si>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</si>
  <si>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</si>
  <si>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</si>
  <si>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</si>
  <si>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</si>
  <si>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</si>
  <si>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</si>
  <si>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</si>
  <si>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</si>
  <si>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</si>
  <si>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</si>
  <si>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</si>
  <si>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</si>
  <si>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</si>
  <si>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</si>
  <si>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</si>
  <si>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</si>
  <si>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</si>
  <si>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</si>
  <si>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</si>
  <si>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</si>
  <si>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</si>
  <si>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</si>
  <si>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</si>
  <si>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</si>
  <si>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</si>
  <si>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</si>
  <si>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</si>
  <si>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</si>
  <si>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</si>
  <si>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</si>
  <si>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</si>
  <si>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</si>
  <si>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</si>
  <si>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</si>
  <si>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</si>
  <si>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</si>
  <si>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</si>
  <si>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</si>
  <si>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</si>
  <si>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</si>
  <si>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</si>
  <si>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</si>
  <si>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</si>
  <si>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</si>
  <si>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</si>
  <si>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</si>
  <si>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</si>
  <si>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</si>
  <si>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</si>
  <si>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</si>
  <si>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</si>
  <si>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</si>
  <si>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</si>
  <si>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</si>
  <si>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</si>
  <si>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</si>
  <si>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</si>
  <si>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</si>
  <si>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</si>
  <si>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</si>
  <si>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</si>
  <si>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</si>
  <si>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</si>
  <si>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</si>
  <si>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</si>
  <si>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</si>
  <si>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</si>
  <si>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</si>
  <si>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</si>
  <si>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</si>
  <si>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</si>
  <si>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</si>
  <si>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</si>
  <si>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</si>
  <si>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</si>
  <si>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</si>
  <si>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</si>
  <si>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</si>
  <si>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</si>
  <si>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</si>
  <si>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</si>
  <si>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</si>
  <si>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</si>
  <si>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</si>
  <si>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</si>
  <si>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</si>
  <si>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</si>
  <si>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</si>
  <si>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</si>
  <si>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</si>
  <si>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</si>
  <si>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</si>
  <si>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</si>
  <si>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</si>
  <si>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</si>
  <si>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</si>
  <si>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</si>
  <si>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</si>
  <si>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</si>
  <si>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</si>
  <si>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</si>
  <si>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</si>
  <si>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</si>
  <si>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</si>
  <si>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</si>
  <si>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</si>
  <si>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</si>
  <si>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</si>
  <si>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</si>
  <si>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</si>
  <si>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</si>
  <si>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</si>
  <si>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</si>
  <si>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</si>
  <si>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</si>
  <si>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</si>
  <si>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</si>
  <si>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</si>
  <si>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</si>
  <si>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</si>
  <si>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</si>
  <si>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</si>
  <si>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</si>
  <si>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</si>
  <si>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</si>
  <si>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</si>
  <si>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</si>
  <si>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</si>
  <si>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</si>
  <si>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</si>
  <si>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</si>
  <si>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</si>
  <si>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</si>
  <si>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</si>
  <si>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</si>
  <si>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</si>
  <si>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</si>
  <si>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</si>
  <si>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</si>
  <si>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</si>
  <si>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</si>
  <si>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</si>
  <si>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</si>
  <si>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</si>
  <si>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</si>
  <si>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</si>
  <si>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</si>
  <si>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</si>
  <si>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</si>
  <si>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</si>
  <si>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</si>
  <si>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</si>
  <si>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</si>
  <si>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</si>
  <si>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</si>
  <si>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</si>
  <si>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</si>
  <si>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</si>
  <si>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</si>
  <si>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</si>
  <si>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</si>
  <si>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</si>
  <si>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</si>
  <si>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</si>
  <si>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</si>
  <si>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</si>
  <si>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</si>
  <si>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</si>
  <si>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</si>
  <si>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</si>
  <si>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</si>
  <si>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</si>
  <si>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</si>
  <si>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</si>
  <si>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</si>
  <si>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</si>
  <si>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</si>
  <si>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</si>
  <si>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</si>
  <si>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</si>
  <si>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</si>
  <si>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</si>
  <si>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</si>
  <si>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</si>
  <si>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</si>
  <si>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</si>
  <si>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</si>
  <si>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</si>
  <si>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</si>
  <si>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</si>
  <si>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</si>
  <si>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</si>
  <si>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</si>
  <si>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</si>
  <si>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</si>
  <si>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</si>
  <si>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</si>
  <si>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</si>
  <si>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</si>
  <si>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</si>
  <si>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</si>
  <si>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</si>
  <si>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</si>
  <si>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</si>
  <si>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</si>
  <si>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</si>
  <si>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</si>
  <si>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</si>
  <si>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</si>
  <si>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</si>
  <si>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</si>
  <si>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</si>
  <si>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</si>
  <si>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</si>
  <si>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</si>
  <si>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</si>
  <si>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</si>
  <si>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</si>
  <si>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</si>
  <si>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</si>
  <si>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</si>
  <si>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</si>
  <si>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</si>
  <si>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</si>
  <si>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</si>
  <si>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</si>
  <si>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</si>
  <si>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</si>
  <si>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</si>
  <si>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</si>
  <si>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</si>
  <si>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</si>
  <si>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</si>
  <si>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</si>
  <si>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</si>
  <si>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</si>
  <si>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</si>
  <si>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</si>
  <si>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</si>
  <si>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</si>
  <si>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</si>
  <si>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</si>
  <si>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</si>
  <si>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</si>
  <si>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</si>
  <si>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</si>
  <si>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</si>
  <si>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</si>
  <si>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</si>
  <si>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</si>
  <si>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</si>
  <si>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</si>
  <si>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</si>
  <si>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</si>
  <si>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</si>
  <si>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</si>
  <si>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</si>
  <si>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</si>
  <si>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</si>
  <si>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</si>
  <si>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</si>
  <si>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</si>
  <si>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</si>
  <si>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</si>
  <si>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</si>
  <si>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</si>
  <si>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</si>
  <si>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</si>
  <si>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</si>
  <si>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</si>
  <si>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</si>
  <si>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</si>
  <si>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</si>
  <si>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</si>
  <si>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</si>
  <si>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</si>
  <si>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</si>
  <si>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</si>
  <si>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</si>
  <si>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</si>
  <si>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</si>
  <si>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</si>
  <si>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</si>
  <si>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</si>
  <si>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</si>
  <si>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</si>
  <si>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</si>
  <si>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</si>
  <si>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</si>
  <si>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</si>
  <si>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</si>
  <si>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</si>
  <si>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</si>
  <si>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</si>
  <si>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</si>
  <si>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</si>
  <si>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</si>
  <si>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</si>
  <si>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</si>
  <si>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</si>
  <si>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</si>
  <si>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</si>
  <si>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</si>
  <si>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</si>
  <si>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</si>
  <si>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</si>
  <si>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</si>
  <si>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</si>
  <si>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</si>
  <si>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</si>
  <si>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</si>
  <si>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</si>
  <si>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</si>
  <si>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</si>
  <si>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</si>
  <si>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</si>
  <si>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</si>
  <si>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</si>
  <si>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</si>
  <si>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</si>
  <si>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</si>
  <si>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</si>
  <si>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</si>
  <si>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</si>
  <si>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</si>
  <si>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</si>
  <si>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</si>
  <si>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</si>
  <si>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</si>
  <si>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</si>
  <si>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</si>
  <si>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</si>
  <si>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</si>
  <si>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</si>
  <si>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</si>
  <si>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</si>
  <si>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</si>
  <si>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</si>
  <si>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</si>
  <si>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</si>
  <si>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</si>
  <si>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</si>
  <si>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</si>
  <si>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</si>
  <si>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</si>
  <si>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</si>
  <si>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</si>
  <si>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</si>
  <si>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</si>
  <si>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</si>
  <si>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</si>
  <si>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</si>
  <si>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</si>
  <si>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</si>
  <si>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</si>
  <si>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</si>
  <si>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</si>
  <si>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</si>
  <si>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</si>
  <si>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</si>
  <si>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</si>
  <si>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</si>
  <si>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</si>
  <si>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</si>
  <si>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</si>
  <si>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</si>
  <si>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</si>
  <si>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</si>
  <si>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</si>
  <si>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</si>
  <si>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</si>
  <si>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</si>
  <si>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</si>
  <si>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</si>
  <si>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</si>
  <si>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</si>
  <si>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</si>
  <si>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</si>
  <si>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</si>
  <si>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</si>
  <si>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</si>
  <si>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</si>
  <si>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</si>
  <si>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</si>
  <si>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</si>
  <si>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</si>
  <si>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</si>
  <si>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</si>
  <si>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</si>
  <si>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</si>
  <si>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</si>
  <si>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</si>
  <si>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</si>
  <si>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</si>
  <si>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</si>
  <si>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</si>
  <si>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</si>
  <si>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</si>
  <si>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</si>
  <si>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</si>
  <si>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</si>
  <si>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</si>
  <si>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</si>
  <si>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</si>
  <si>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</si>
  <si>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</si>
  <si>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</si>
  <si>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</si>
  <si>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</si>
  <si>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</si>
  <si>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</si>
  <si>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</si>
  <si>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</si>
  <si>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</si>
  <si>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</si>
  <si>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</si>
  <si>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</si>
  <si>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</si>
  <si>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</si>
  <si>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</si>
  <si>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</si>
  <si>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</si>
  <si>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</si>
  <si>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</si>
  <si>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</si>
  <si>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</si>
  <si>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</si>
  <si>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</si>
  <si>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</si>
  <si>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</si>
  <si>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</si>
  <si>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</si>
  <si>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</si>
  <si>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</si>
  <si>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</si>
  <si>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</si>
  <si>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</si>
  <si>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</si>
  <si>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</si>
  <si>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</si>
  <si>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</si>
  <si>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</si>
  <si>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</si>
  <si>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</si>
  <si>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</si>
  <si>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</si>
  <si>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</si>
  <si>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</si>
  <si>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</si>
  <si>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</si>
  <si>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</si>
  <si>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</si>
  <si>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</si>
  <si>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</si>
  <si>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</si>
  <si>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</si>
  <si>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</si>
  <si>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</si>
  <si>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</si>
  <si>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</si>
  <si>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</si>
  <si>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</si>
  <si>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</si>
  <si>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</si>
  <si>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</si>
  <si>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</si>
  <si>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</si>
  <si>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</si>
  <si>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</si>
  <si>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</si>
  <si>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</si>
  <si>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</si>
  <si>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</si>
  <si>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</si>
  <si>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</si>
  <si>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</si>
  <si>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</si>
  <si>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</si>
  <si>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</si>
  <si>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</si>
  <si>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</si>
  <si>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</si>
  <si>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</si>
  <si>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</si>
  <si>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</si>
  <si>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</si>
  <si>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</si>
  <si>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</si>
  <si>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</si>
  <si>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</si>
  <si>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</si>
  <si>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</si>
  <si>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</si>
  <si>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</si>
  <si>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</si>
  <si>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</si>
  <si>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</si>
  <si>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</si>
  <si>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</si>
  <si>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</si>
  <si>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</si>
  <si>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</si>
  <si>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</si>
  <si>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</si>
  <si>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</si>
  <si>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</si>
  <si>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</si>
  <si>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</si>
  <si>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</si>
  <si>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</si>
  <si>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</si>
  <si>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</si>
  <si>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</si>
  <si>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</si>
  <si>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</si>
  <si>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</si>
  <si>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</si>
  <si>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</si>
  <si>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</si>
  <si>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</si>
  <si>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</si>
  <si>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</si>
  <si>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</si>
  <si>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</si>
  <si>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</si>
  <si>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</si>
  <si>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</si>
  <si>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</si>
  <si>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</si>
  <si>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</si>
  <si>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</si>
  <si>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</si>
  <si>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</si>
  <si>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</si>
  <si>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</si>
  <si>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</si>
  <si>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</si>
  <si>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</si>
  <si>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</si>
  <si>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</si>
  <si>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</si>
  <si>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</si>
  <si>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</si>
  <si>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</si>
  <si>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</si>
  <si>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</si>
  <si>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</si>
  <si>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</si>
  <si>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</si>
  <si>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</si>
  <si>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</si>
  <si>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</si>
  <si>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</si>
  <si>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</si>
  <si>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</si>
  <si>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</si>
  <si>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</si>
  <si>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</si>
  <si>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</si>
  <si>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</si>
  <si>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</si>
  <si>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</si>
  <si>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</si>
  <si>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</si>
  <si>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</si>
  <si>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</si>
  <si>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</si>
  <si>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</si>
  <si>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</si>
  <si>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</si>
  <si>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</si>
  <si>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</si>
  <si>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</si>
  <si>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</si>
  <si>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</si>
  <si>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</si>
  <si>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</si>
  <si>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</si>
  <si>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</si>
  <si>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</si>
  <si>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</si>
  <si>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</si>
  <si>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</si>
  <si>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</si>
  <si>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</si>
  <si>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</si>
  <si>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</si>
  <si>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</si>
  <si>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</si>
  <si>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</si>
  <si>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</si>
  <si>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</si>
  <si>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</si>
  <si>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</si>
  <si>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</si>
  <si>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</si>
  <si>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</si>
  <si>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</si>
  <si>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</si>
  <si>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</si>
  <si>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</si>
  <si>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</si>
  <si>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</si>
  <si>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</si>
  <si>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</si>
  <si>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</si>
  <si>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</si>
  <si>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</si>
  <si>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</si>
  <si>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</si>
  <si>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</si>
  <si>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</si>
  <si>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</si>
  <si>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</si>
  <si>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</si>
  <si>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</si>
  <si>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</si>
  <si>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</si>
  <si>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</si>
  <si>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</si>
  <si>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</si>
  <si>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</si>
  <si>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</si>
  <si>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</si>
  <si>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</si>
  <si>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</si>
  <si>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</si>
  <si>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</si>
  <si>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</si>
  <si>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</si>
  <si>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</si>
  <si>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</si>
  <si>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</si>
  <si>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</si>
  <si>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</si>
  <si>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</si>
  <si>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</si>
  <si>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</si>
  <si>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</si>
  <si>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</si>
  <si>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</si>
  <si>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</si>
  <si>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</si>
  <si>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</si>
  <si>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</si>
  <si>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</si>
  <si>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</si>
  <si>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</si>
  <si>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</si>
  <si>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</si>
  <si>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</si>
  <si>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</si>
  <si>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</si>
  <si>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</si>
  <si>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</si>
  <si>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</si>
  <si>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</si>
  <si>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</si>
  <si>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</si>
  <si>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</si>
  <si>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</si>
  <si>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</si>
  <si>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</si>
  <si>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</si>
  <si>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</si>
  <si>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</si>
  <si>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</si>
  <si>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</si>
  <si>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</si>
  <si>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</si>
  <si>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</si>
  <si>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</si>
  <si>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</si>
  <si>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</si>
  <si>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</si>
  <si>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</si>
  <si>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</si>
  <si>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</si>
  <si>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</si>
  <si>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</si>
  <si>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</si>
  <si>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</si>
  <si>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</si>
  <si>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</si>
  <si>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</si>
  <si>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</si>
  <si>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</si>
  <si>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</si>
  <si>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</si>
  <si>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</si>
  <si>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</si>
  <si>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</si>
  <si>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</si>
  <si>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</si>
  <si>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</si>
  <si>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</si>
  <si>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</si>
  <si>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</si>
  <si>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</si>
  <si>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</si>
  <si>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</si>
  <si>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</si>
  <si>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</si>
  <si>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</si>
  <si>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</si>
  <si>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</si>
  <si>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</si>
  <si>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</si>
  <si>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</si>
  <si>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</si>
  <si>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</si>
  <si>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</si>
  <si>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</si>
  <si>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</si>
  <si>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</si>
  <si>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</si>
  <si>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</si>
  <si>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</si>
  <si>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</si>
  <si>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</si>
  <si>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</si>
  <si>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</si>
  <si>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</si>
  <si>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</si>
  <si>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</si>
  <si>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</si>
  <si>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</si>
  <si>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</si>
  <si>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</si>
  <si>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</si>
  <si>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</si>
  <si>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</si>
  <si>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</si>
  <si>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</si>
  <si>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</si>
  <si>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</si>
  <si>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</si>
  <si>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</si>
  <si>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</si>
  <si>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</si>
  <si>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</si>
  <si>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</si>
  <si>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</si>
  <si>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</si>
  <si>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</si>
  <si>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</si>
  <si>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</si>
  <si>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</si>
  <si>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</si>
  <si>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</si>
  <si>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</si>
  <si>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</si>
  <si>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</si>
  <si>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</si>
  <si>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</si>
  <si>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</si>
  <si>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</si>
  <si>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</si>
  <si>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</si>
  <si>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</si>
  <si>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</si>
  <si>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</si>
  <si>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</si>
  <si>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</si>
  <si>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</si>
  <si>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</si>
  <si>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</si>
  <si>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</si>
  <si>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</si>
  <si>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</si>
  <si>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</si>
  <si>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</si>
  <si>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</si>
  <si>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</si>
  <si>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</si>
  <si>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</si>
  <si>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</si>
  <si>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</si>
  <si>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</si>
  <si>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</si>
  <si>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</si>
  <si>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</si>
  <si>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</si>
  <si>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</si>
  <si>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</si>
  <si>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</si>
  <si>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</si>
  <si>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</si>
  <si>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</si>
  <si>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</si>
  <si>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</si>
  <si>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</si>
  <si>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</si>
  <si>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</si>
  <si>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</si>
  <si>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</si>
  <si>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</si>
  <si>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</si>
  <si>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</si>
  <si>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</si>
  <si>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</si>
  <si>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</si>
  <si>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</si>
  <si>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</si>
  <si>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</si>
  <si>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</si>
  <si>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</si>
  <si>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</si>
  <si>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</si>
  <si>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</si>
  <si>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</si>
  <si>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</si>
  <si>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</si>
  <si>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</si>
  <si>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</si>
  <si>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</si>
  <si>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</si>
  <si>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</si>
  <si>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</si>
  <si>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</si>
  <si>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</si>
  <si>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</si>
  <si>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</si>
  <si>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</si>
  <si>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</si>
  <si>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</si>
  <si>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</si>
  <si>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</si>
  <si>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</si>
  <si>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</si>
  <si>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</si>
  <si>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</si>
  <si>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</si>
  <si>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</si>
  <si>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</si>
  <si>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</si>
  <si>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</si>
  <si>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</si>
  <si>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</si>
  <si>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</si>
  <si>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</si>
  <si>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</si>
  <si>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</si>
  <si>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</si>
  <si>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</si>
  <si>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</si>
  <si>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</si>
  <si>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</si>
  <si>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</si>
  <si>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</si>
  <si>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</si>
  <si>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</si>
  <si>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</si>
  <si>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</si>
  <si>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</si>
  <si>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</si>
  <si>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</si>
  <si>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</si>
  <si>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</si>
  <si>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</si>
  <si>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</si>
  <si>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</si>
  <si>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</si>
  <si>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</si>
  <si>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</si>
  <si>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</si>
  <si>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</si>
  <si>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</si>
  <si>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</si>
  <si>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</si>
  <si>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</si>
  <si>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</si>
  <si>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</si>
  <si>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</si>
  <si>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</si>
  <si>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</si>
  <si>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</si>
  <si>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</si>
  <si>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</si>
  <si>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</si>
  <si>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</si>
  <si>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</si>
  <si>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</si>
  <si>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</si>
  <si>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</si>
  <si>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</si>
  <si>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</si>
  <si>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</si>
  <si>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</si>
  <si>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</si>
  <si>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</si>
  <si>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</si>
  <si>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</si>
  <si>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</si>
  <si>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</si>
  <si>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</si>
  <si>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</si>
  <si>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</si>
  <si>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</si>
  <si>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</si>
  <si>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</si>
  <si>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</si>
  <si>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</si>
  <si>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</si>
  <si>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</si>
  <si>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</si>
  <si>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</si>
  <si>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</si>
  <si>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</si>
  <si>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</si>
  <si>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</si>
  <si>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</si>
  <si>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</si>
  <si>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</si>
  <si>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</si>
  <si>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</si>
  <si>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</si>
  <si>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</si>
  <si>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</si>
  <si>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</si>
  <si>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</si>
  <si>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</si>
  <si>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</si>
  <si>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</si>
  <si>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</si>
  <si>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</si>
  <si>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</si>
  <si>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</si>
  <si>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</si>
  <si>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</si>
  <si>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</si>
  <si>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</si>
  <si>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</si>
  <si>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</si>
  <si>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</si>
  <si>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</si>
  <si>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</si>
  <si>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</si>
  <si>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</si>
  <si>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</si>
  <si>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</si>
  <si>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</si>
  <si>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</si>
  <si>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</si>
  <si>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</si>
  <si>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</si>
  <si>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</si>
  <si>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</si>
  <si>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</si>
  <si>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</si>
  <si>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</si>
  <si>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</si>
  <si>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</si>
  <si>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</si>
  <si>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</si>
  <si>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</si>
  <si>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</si>
  <si>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</si>
  <si>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</si>
  <si>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</si>
  <si>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</si>
  <si>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</si>
  <si>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</si>
  <si>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</si>
  <si>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</si>
  <si>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</si>
  <si>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</si>
  <si>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</si>
  <si>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</si>
  <si>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</si>
  <si>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</si>
  <si>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</si>
  <si>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</si>
  <si>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</si>
  <si>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</si>
  <si>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</si>
  <si>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</si>
  <si>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</si>
  <si>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</si>
  <si>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</si>
  <si>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</si>
  <si>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</si>
  <si>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</si>
  <si>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</si>
  <si>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</si>
  <si>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</si>
  <si>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</si>
  <si>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</si>
  <si>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</si>
  <si>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</si>
  <si>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</si>
  <si>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</si>
  <si>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</si>
  <si>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</si>
  <si>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</si>
  <si>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</si>
  <si>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</si>
  <si>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</si>
  <si>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</si>
  <si>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</si>
  <si>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</si>
  <si>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</si>
  <si>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</si>
  <si>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</si>
  <si>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</si>
  <si>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</si>
  <si>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</si>
  <si>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</si>
  <si>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</si>
  <si>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</si>
  <si>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</si>
  <si>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</si>
  <si>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</si>
  <si>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</si>
  <si>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</si>
  <si>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</si>
  <si>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</si>
  <si>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</si>
  <si>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</si>
  <si>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</si>
  <si>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</si>
  <si>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</si>
  <si>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</si>
  <si>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</si>
  <si>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</si>
  <si>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</si>
  <si>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</si>
  <si>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</si>
  <si>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</si>
  <si>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</si>
  <si>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</si>
  <si>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</si>
  <si>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</si>
  <si>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</si>
  <si>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</si>
  <si>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</si>
  <si>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</si>
  <si>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</si>
  <si>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</si>
  <si>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</si>
  <si>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</si>
  <si>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</si>
  <si>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</si>
  <si>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</si>
  <si>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</si>
  <si>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</si>
  <si>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</si>
  <si>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</si>
  <si>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</si>
  <si>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</si>
  <si>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</si>
  <si>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</si>
  <si>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</si>
  <si>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</si>
  <si>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</si>
  <si>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</si>
  <si>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</si>
  <si>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</si>
  <si>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</si>
  <si>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</si>
  <si>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</si>
  <si>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</si>
  <si>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</si>
  <si>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</si>
  <si>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</si>
  <si>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</si>
  <si>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</si>
  <si>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</si>
  <si>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</si>
  <si>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</si>
  <si>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</si>
  <si>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</si>
  <si>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</si>
  <si>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</si>
  <si>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</si>
  <si>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</si>
  <si>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</si>
  <si>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</si>
  <si>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</si>
  <si>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</si>
  <si>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</si>
  <si>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</si>
  <si>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</si>
  <si>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</si>
  <si>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</si>
  <si>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</si>
  <si>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</si>
  <si>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</si>
  <si>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</si>
  <si>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</si>
  <si>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</si>
  <si>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</si>
  <si>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</si>
  <si>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</si>
  <si>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</si>
  <si>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</si>
  <si>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</si>
  <si>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</si>
  <si>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</si>
  <si>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</si>
  <si>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</si>
  <si>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</si>
  <si>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</si>
  <si>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</si>
  <si>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</si>
  <si>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</si>
  <si>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</si>
  <si>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</si>
  <si>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</si>
  <si>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</si>
  <si>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</si>
  <si>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</si>
  <si>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</si>
  <si>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</si>
  <si>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</si>
  <si>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</si>
  <si>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</si>
  <si>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</si>
  <si>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</si>
  <si>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</si>
  <si>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</si>
  <si>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</si>
  <si>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</si>
  <si>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</si>
  <si>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</si>
  <si>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</si>
  <si>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</si>
  <si>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</si>
  <si>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</si>
  <si>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</si>
  <si>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</si>
  <si>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</si>
  <si>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</si>
  <si>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</si>
  <si>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</si>
  <si>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</si>
  <si>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</si>
  <si>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</si>
  <si>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</si>
  <si>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</si>
  <si>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</si>
  <si>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</si>
  <si>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</si>
  <si>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</si>
  <si>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</si>
  <si>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</si>
  <si>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</si>
  <si>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</si>
  <si>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</si>
  <si>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</si>
  <si>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</si>
  <si>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</si>
  <si>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</si>
  <si>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</si>
  <si>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</si>
  <si>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</si>
  <si>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</si>
  <si>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</si>
  <si>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</si>
  <si>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</si>
  <si>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</si>
  <si>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</si>
  <si>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</si>
  <si>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</si>
  <si>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</si>
  <si>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</si>
  <si>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</si>
  <si>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</si>
  <si>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</si>
  <si>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</si>
  <si>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</si>
  <si>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</si>
  <si>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</si>
  <si>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</si>
  <si>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</si>
  <si>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</si>
  <si>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</si>
  <si>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</si>
  <si>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</si>
  <si>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</si>
  <si>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</si>
  <si>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</si>
  <si>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</si>
  <si>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</si>
  <si>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</si>
  <si>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</si>
  <si>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</si>
  <si>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</si>
  <si>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</si>
  <si>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</si>
  <si>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</si>
  <si>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</si>
  <si>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</si>
  <si>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</si>
  <si>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</si>
  <si>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</si>
  <si>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</si>
  <si>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</si>
  <si>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</si>
  <si>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</si>
  <si>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</si>
  <si>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</si>
  <si>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</si>
  <si>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</si>
  <si>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</si>
  <si>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</si>
  <si>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</si>
  <si>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</si>
  <si>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</si>
  <si>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</si>
  <si>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</si>
  <si>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</si>
  <si>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</si>
  <si>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</si>
  <si>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</si>
  <si>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</si>
  <si>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</si>
  <si>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</si>
  <si>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</si>
  <si>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</si>
  <si>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</si>
  <si>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</si>
  <si>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</si>
  <si>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</si>
  <si>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</si>
  <si>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</si>
  <si>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</si>
  <si>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</si>
  <si>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</si>
  <si>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</si>
  <si>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</si>
  <si>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</si>
  <si>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</si>
  <si>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</si>
  <si>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</si>
  <si>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</si>
  <si>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</si>
  <si>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</si>
  <si>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</si>
  <si>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</si>
  <si>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</si>
  <si>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</si>
  <si>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</si>
  <si>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</si>
  <si>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</si>
  <si>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</si>
  <si>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</si>
  <si>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</si>
  <si>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</si>
  <si>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</si>
  <si>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</si>
  <si>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</si>
  <si>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</si>
  <si>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</si>
  <si>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</si>
  <si>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</si>
  <si>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</si>
  <si>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</si>
  <si>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</si>
  <si>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</si>
  <si>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</si>
  <si>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</si>
  <si>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</si>
  <si>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</si>
  <si>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</si>
  <si>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</si>
  <si>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</si>
  <si>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</si>
  <si>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</si>
  <si>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</si>
  <si>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</si>
  <si>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</si>
  <si>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</si>
  <si>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</si>
  <si>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</si>
  <si>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</si>
  <si>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</si>
  <si>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</si>
  <si>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</si>
  <si>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</si>
  <si>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</si>
  <si>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</si>
  <si>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</si>
  <si>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</si>
  <si>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</si>
  <si>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</si>
  <si>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</si>
  <si>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</si>
  <si>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</si>
  <si>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</si>
  <si>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</si>
  <si>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</si>
  <si>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</si>
  <si>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</si>
  <si>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</si>
  <si>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</si>
  <si>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</si>
  <si>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</si>
  <si>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</si>
  <si>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</si>
  <si>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</si>
  <si>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</si>
  <si>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</si>
  <si>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</si>
  <si>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</si>
  <si>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</si>
  <si>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</si>
  <si>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</si>
  <si>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</si>
  <si>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</si>
  <si>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</si>
  <si>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</si>
  <si>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</si>
  <si>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</si>
  <si>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</si>
  <si>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</si>
  <si>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</si>
  <si>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</si>
  <si>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</si>
  <si>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</si>
  <si>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</si>
  <si>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</si>
  <si>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</si>
  <si>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</si>
  <si>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</si>
  <si>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</si>
  <si>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</si>
  <si>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</si>
  <si>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</si>
  <si>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</si>
  <si>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</si>
  <si>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</si>
  <si>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</si>
  <si>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</si>
  <si>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</si>
  <si>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</si>
  <si>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</si>
  <si>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</si>
  <si>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</si>
  <si>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</si>
  <si>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</si>
  <si>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</si>
  <si>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</si>
  <si>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</si>
  <si>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</si>
  <si>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</si>
  <si>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</si>
  <si>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</si>
  <si>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</si>
  <si>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</si>
  <si>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</si>
  <si>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</si>
  <si>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</si>
  <si>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</si>
  <si>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</si>
  <si>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</si>
  <si>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</si>
  <si>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</si>
  <si>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</si>
  <si>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</si>
  <si>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</si>
  <si>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</si>
  <si>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</si>
  <si>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</si>
  <si>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</si>
  <si>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</si>
  <si>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</si>
  <si>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</si>
  <si>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</si>
  <si>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</si>
  <si>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</si>
  <si>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</si>
  <si>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</si>
  <si>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</si>
  <si>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</si>
  <si>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</si>
  <si>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</si>
  <si>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</si>
  <si>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</si>
  <si>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</si>
  <si>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</si>
  <si>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</si>
  <si>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</si>
  <si>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</si>
  <si>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</si>
  <si>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</si>
  <si>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</si>
  <si>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</si>
  <si>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</si>
  <si>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</si>
  <si>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</si>
  <si>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</si>
  <si>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</si>
  <si>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</si>
  <si>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</si>
  <si>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</si>
  <si>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</si>
  <si>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</si>
  <si>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</si>
  <si>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</si>
  <si>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</si>
  <si>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</si>
  <si>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</si>
  <si>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</si>
  <si>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</si>
  <si>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</si>
  <si>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</si>
  <si>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</si>
  <si>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</si>
  <si>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</si>
  <si>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</si>
  <si>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</si>
  <si>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</si>
  <si>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</si>
  <si>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</si>
  <si>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</si>
  <si>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</si>
  <si>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</si>
  <si>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</si>
  <si>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</si>
  <si>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</si>
  <si>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</si>
  <si>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</si>
  <si>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</si>
  <si>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</si>
  <si>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</si>
  <si>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</si>
  <si>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</si>
  <si>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</si>
  <si>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</si>
  <si>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</si>
  <si>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</si>
  <si>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</si>
  <si>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</si>
  <si>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</si>
  <si>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</si>
  <si>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</si>
  <si>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</si>
  <si>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</si>
  <si>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</si>
  <si>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</si>
  <si>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</si>
  <si>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</si>
  <si>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</si>
  <si>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</si>
  <si>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</si>
  <si>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</si>
  <si>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</si>
  <si>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</si>
  <si>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</si>
  <si>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</si>
  <si>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</si>
  <si>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</si>
  <si>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</si>
  <si>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</si>
  <si>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</si>
  <si>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</si>
  <si>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</si>
  <si>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</si>
  <si>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</si>
  <si>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</si>
  <si>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</si>
  <si>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</si>
  <si>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</si>
  <si>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</si>
  <si>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</si>
  <si>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</si>
  <si>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</si>
  <si>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</si>
  <si>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</si>
  <si>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</si>
  <si>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</si>
  <si>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</si>
  <si>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</si>
  <si>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</si>
  <si>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</si>
  <si>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</si>
  <si>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</si>
  <si>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</si>
  <si>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</si>
  <si>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</si>
  <si>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</si>
  <si>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</si>
  <si>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</si>
  <si>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</si>
  <si>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</si>
  <si>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</si>
  <si>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</si>
  <si>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</si>
  <si>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</si>
  <si>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</si>
  <si>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</si>
  <si>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</si>
  <si>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</si>
  <si>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</si>
  <si>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</si>
  <si>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</si>
  <si>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</si>
  <si>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</si>
  <si>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</si>
  <si>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</si>
  <si>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</si>
  <si>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</si>
  <si>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</si>
  <si>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</si>
  <si>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</si>
  <si>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</si>
  <si>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</si>
  <si>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</si>
  <si>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</si>
  <si>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</si>
  <si>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</si>
  <si>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</si>
  <si>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</si>
  <si>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</si>
  <si>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</si>
  <si>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</si>
  <si>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</si>
  <si>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</si>
  <si>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</si>
  <si>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</si>
  <si>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</si>
  <si>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</si>
  <si>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</si>
  <si>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</si>
  <si>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</si>
  <si>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</si>
  <si>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</si>
  <si>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</si>
  <si>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</si>
  <si>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</si>
  <si>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</si>
  <si>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</si>
  <si>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</si>
  <si>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</si>
  <si>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</si>
  <si>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</si>
  <si>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</si>
  <si>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</si>
  <si>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</si>
  <si>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</si>
  <si>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</si>
  <si>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</si>
  <si>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</si>
  <si>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</si>
  <si>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</si>
  <si>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</si>
  <si>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</si>
  <si>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</si>
  <si>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</si>
  <si>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</si>
  <si>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</si>
  <si>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</si>
  <si>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</si>
  <si>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</si>
  <si>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</si>
  <si>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</si>
  <si>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</si>
  <si>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</si>
  <si>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</si>
  <si>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</si>
  <si>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</si>
  <si>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</si>
  <si>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</si>
  <si>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</si>
  <si>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</si>
  <si>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</si>
  <si>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</si>
  <si>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</si>
  <si>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</si>
  <si>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</si>
  <si>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</si>
  <si>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</si>
  <si>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</si>
  <si>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</si>
  <si>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</si>
  <si>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</si>
  <si>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</si>
  <si>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</si>
  <si>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</si>
  <si>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</si>
  <si>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</si>
  <si>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</si>
  <si>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</si>
  <si>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</si>
  <si>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</si>
  <si>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</si>
  <si>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</si>
  <si>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</si>
  <si>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</si>
  <si>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</si>
  <si>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</si>
  <si>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</si>
  <si>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</si>
  <si>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</si>
  <si>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</si>
  <si>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</si>
  <si>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</si>
  <si>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</si>
  <si>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</si>
  <si>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</si>
  <si>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</si>
  <si>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</si>
  <si>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</si>
  <si>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</si>
  <si>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</si>
  <si>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</si>
  <si>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</si>
  <si>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</si>
  <si>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</si>
  <si>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</si>
  <si>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</si>
  <si>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</si>
  <si>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</si>
  <si>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</si>
  <si>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</si>
  <si>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</si>
  <si>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</si>
  <si>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</si>
  <si>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</si>
  <si>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</si>
  <si>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</si>
  <si>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</si>
  <si>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</si>
  <si>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</si>
  <si>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</si>
  <si>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</si>
  <si>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</si>
  <si>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</si>
  <si>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</si>
  <si>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</si>
  <si>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</si>
  <si>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</si>
  <si>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</si>
  <si>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</si>
  <si>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</si>
  <si>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</si>
  <si>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</si>
  <si>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</si>
  <si>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</si>
  <si>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</si>
  <si>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</si>
  <si>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</si>
  <si>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</si>
  <si>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</si>
  <si>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</si>
  <si>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</si>
  <si>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</si>
  <si>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</si>
  <si>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</si>
  <si>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</si>
  <si>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</si>
  <si>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</si>
  <si>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</si>
  <si>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</si>
  <si>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</si>
  <si>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</si>
  <si>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</si>
  <si>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</si>
  <si>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</si>
  <si>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</si>
  <si>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</si>
  <si>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</si>
  <si>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</si>
  <si>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</si>
  <si>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</si>
  <si>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</si>
  <si>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</si>
  <si>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</si>
  <si>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</si>
  <si>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</si>
  <si>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</si>
  <si>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</si>
  <si>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</si>
  <si>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</si>
  <si>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</si>
  <si>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</si>
  <si>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</si>
  <si>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</si>
  <si>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</si>
  <si>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</si>
  <si>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</si>
  <si>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</si>
  <si>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</si>
  <si>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</si>
  <si>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</si>
  <si>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</si>
  <si>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</si>
  <si>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</si>
  <si>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</si>
  <si>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</si>
  <si>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</si>
  <si>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</si>
  <si>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</si>
  <si>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</si>
  <si>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</si>
  <si>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</si>
  <si>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</si>
  <si>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</si>
  <si>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</si>
  <si>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</si>
  <si>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</si>
  <si>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</si>
  <si>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</si>
  <si>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</si>
  <si>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</si>
  <si>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</si>
  <si>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</si>
  <si>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</si>
  <si>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</si>
  <si>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</si>
  <si>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</si>
  <si>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</si>
  <si>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</si>
  <si>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</si>
  <si>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</si>
  <si>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</si>
  <si>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</si>
  <si>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</si>
  <si>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</si>
  <si>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</si>
  <si>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</si>
  <si>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</si>
  <si>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</si>
  <si>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</si>
  <si>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</si>
  <si>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</si>
  <si>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</si>
  <si>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</si>
  <si>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</si>
  <si>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</si>
  <si>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</si>
  <si>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</si>
  <si>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</si>
  <si>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</si>
  <si>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</si>
  <si>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</si>
  <si>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</si>
  <si>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</si>
  <si>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</si>
  <si>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</si>
  <si>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</si>
  <si>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</si>
  <si>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</si>
  <si>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</si>
  <si>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</si>
  <si>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</si>
  <si>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</si>
  <si>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</si>
  <si>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</si>
  <si>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</si>
  <si>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</si>
  <si>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</si>
  <si>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</si>
  <si>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</si>
  <si>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</si>
  <si>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</si>
  <si>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</si>
  <si>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</si>
  <si>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</si>
  <si>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</si>
  <si>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</si>
  <si>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</si>
  <si>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</si>
  <si>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</si>
  <si>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</si>
  <si>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</si>
  <si>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</si>
  <si>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</si>
  <si>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</si>
  <si>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</si>
  <si>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</si>
  <si>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</si>
  <si>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</si>
  <si>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</si>
  <si>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</si>
  <si>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</si>
  <si>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</si>
  <si>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</si>
  <si>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</si>
  <si>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</si>
  <si>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</si>
  <si>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</si>
  <si>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</si>
  <si>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</si>
  <si>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</si>
  <si>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</si>
  <si>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</si>
  <si>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</si>
  <si>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</si>
  <si>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</si>
  <si>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</si>
  <si>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</si>
  <si>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</si>
  <si>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</si>
  <si>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</si>
  <si>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</si>
  <si>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</si>
  <si>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</si>
  <si>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</si>
  <si>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</si>
  <si>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</si>
  <si>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</si>
  <si>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</si>
  <si>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</si>
  <si>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</si>
  <si>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</si>
  <si>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</si>
  <si>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</si>
  <si>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</si>
  <si>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</si>
  <si>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</si>
  <si>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</si>
  <si>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</si>
  <si>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</si>
  <si>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</si>
  <si>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</si>
  <si>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</si>
  <si>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</si>
  <si>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</si>
  <si>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</si>
  <si>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</si>
  <si>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</si>
  <si>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</si>
  <si>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</si>
  <si>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</si>
  <si>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</si>
  <si>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</si>
  <si>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</si>
  <si>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</si>
  <si>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</si>
  <si>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</si>
  <si>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</si>
  <si>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</si>
  <si>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</si>
  <si>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</si>
  <si>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</si>
  <si>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</si>
  <si>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</si>
  <si>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</si>
  <si>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</si>
  <si>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</si>
  <si>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</si>
  <si>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</si>
  <si>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</si>
  <si>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</si>
  <si>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</si>
  <si>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</si>
  <si>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</si>
  <si>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</si>
  <si>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</si>
  <si>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</si>
  <si>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</si>
  <si>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</si>
  <si>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</si>
  <si>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</si>
  <si>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</si>
  <si>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</si>
  <si>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</si>
  <si>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</si>
  <si>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</si>
  <si>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</si>
  <si>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</si>
  <si>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</si>
  <si>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</si>
  <si>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</si>
  <si>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</si>
  <si>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</si>
  <si>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</si>
  <si>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</si>
  <si>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</si>
  <si>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</si>
  <si>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</si>
  <si>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</si>
  <si>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</si>
  <si>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</si>
  <si>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</si>
  <si>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</si>
  <si>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</si>
  <si>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</si>
  <si>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</si>
  <si>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</si>
  <si>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</si>
  <si>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</si>
  <si>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</si>
  <si>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</si>
  <si>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</si>
  <si>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</si>
  <si>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</si>
  <si>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</si>
  <si>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</si>
  <si>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</si>
  <si>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</si>
  <si>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</si>
  <si>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</si>
  <si>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</si>
  <si>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</si>
  <si>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</si>
  <si>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</si>
  <si>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</si>
  <si>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</si>
  <si>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</si>
  <si>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</si>
  <si>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</si>
  <si>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</si>
  <si>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</si>
  <si>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</si>
  <si>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</si>
  <si>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</si>
  <si>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</si>
  <si>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</si>
  <si>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</si>
  <si>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</si>
  <si>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</si>
  <si>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</si>
  <si>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</si>
  <si>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</si>
  <si>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</si>
  <si>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</si>
  <si>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</si>
  <si>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</si>
  <si>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</si>
  <si>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</si>
  <si>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</si>
  <si>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</si>
  <si>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</si>
  <si>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</si>
  <si>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</si>
  <si>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</si>
  <si>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</si>
  <si>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</si>
  <si>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</si>
  <si>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</si>
  <si>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</si>
  <si>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</si>
  <si>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</si>
  <si>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</si>
  <si>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</si>
  <si>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</si>
  <si>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</si>
  <si>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</si>
  <si>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</si>
  <si>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</si>
  <si>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</si>
  <si>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</si>
  <si>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</si>
  <si>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</si>
  <si>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</si>
  <si>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</si>
  <si>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</si>
  <si>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</si>
  <si>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</si>
  <si>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</si>
  <si>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</si>
  <si>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</si>
  <si>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</si>
  <si>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</si>
  <si>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</si>
  <si>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</si>
  <si>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</si>
  <si>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</si>
  <si>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</si>
  <si>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</si>
  <si>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</si>
  <si>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</si>
  <si>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</si>
  <si>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</si>
  <si>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</si>
  <si>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</si>
  <si>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</si>
  <si>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</si>
  <si>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</si>
  <si>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</si>
  <si>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</si>
  <si>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</si>
  <si>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</si>
  <si>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</si>
  <si>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</si>
  <si>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</si>
  <si>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</si>
  <si>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</si>
  <si>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</si>
  <si>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</si>
  <si>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</si>
  <si>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</si>
  <si>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</si>
  <si>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</si>
  <si>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</si>
  <si>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</si>
  <si>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</si>
  <si>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</si>
  <si>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</si>
  <si>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</si>
  <si>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</si>
  <si>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</si>
  <si>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</si>
  <si>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</si>
  <si>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</si>
  <si>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</si>
  <si>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</si>
  <si>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</si>
  <si>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</si>
  <si>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</si>
  <si>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</si>
  <si>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</si>
  <si>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</si>
  <si>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</si>
  <si>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</si>
  <si>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</si>
  <si>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</si>
  <si>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</si>
  <si>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</si>
  <si>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</si>
  <si>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</si>
  <si>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</si>
  <si>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</si>
  <si>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</si>
  <si>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</si>
  <si>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</si>
  <si>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</si>
  <si>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</si>
  <si>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</si>
  <si>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</si>
  <si>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</si>
  <si>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</si>
  <si>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</si>
  <si>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</si>
  <si>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</si>
  <si>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</si>
  <si>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</si>
  <si>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</si>
  <si>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</si>
  <si>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</si>
  <si>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</si>
  <si>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</si>
  <si>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</si>
  <si>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</si>
  <si>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</si>
  <si>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</si>
  <si>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</si>
  <si>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</si>
  <si>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</si>
  <si>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</si>
  <si>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</si>
  <si>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</si>
  <si>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</si>
  <si>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</si>
  <si>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</si>
  <si>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</si>
  <si>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</si>
  <si>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</si>
  <si>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</si>
  <si>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</si>
  <si>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</si>
  <si>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</si>
  <si>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</si>
  <si>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</si>
  <si>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</si>
  <si>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</si>
  <si>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</si>
  <si>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</si>
  <si>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</si>
  <si>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</si>
  <si>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</si>
  <si>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</si>
  <si>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</si>
  <si>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</si>
  <si>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</si>
  <si>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</si>
  <si>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</si>
  <si>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</si>
  <si>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</si>
  <si>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</si>
  <si>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</si>
  <si>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</si>
  <si>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</si>
  <si>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</si>
  <si>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</si>
  <si>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</si>
  <si>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</si>
  <si>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</si>
  <si>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</si>
  <si>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</si>
  <si>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</si>
  <si>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</si>
  <si>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</si>
  <si>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</si>
  <si>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</si>
  <si>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</si>
  <si>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</si>
  <si>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</si>
  <si>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</si>
  <si>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</si>
  <si>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</si>
  <si>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</si>
  <si>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</si>
  <si>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</si>
  <si>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</si>
  <si>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</si>
  <si>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</si>
  <si>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</si>
  <si>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</si>
  <si>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</si>
  <si>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</si>
  <si>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</si>
  <si>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</si>
  <si>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</si>
  <si>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</si>
  <si>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</si>
  <si>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</si>
  <si>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</si>
  <si>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</si>
  <si>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</si>
  <si>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</si>
  <si>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</si>
  <si>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</si>
  <si>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</si>
  <si>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</si>
  <si>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</si>
  <si>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</si>
  <si>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</si>
  <si>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</si>
  <si>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</si>
  <si>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</si>
  <si>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</si>
  <si>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</si>
  <si>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</si>
  <si>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</si>
  <si>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</si>
  <si>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</si>
  <si>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</si>
  <si>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</si>
  <si>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</si>
  <si>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</si>
  <si>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</si>
  <si>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</si>
  <si>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</si>
  <si>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</si>
  <si>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</si>
  <si>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</si>
  <si>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</si>
  <si>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</si>
  <si>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</si>
  <si>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</si>
  <si>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</si>
  <si>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</si>
  <si>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</si>
  <si>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</si>
  <si>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</si>
  <si>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</si>
  <si>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</si>
  <si>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</si>
  <si>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</si>
  <si>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</si>
  <si>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</si>
  <si>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</si>
  <si>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</si>
  <si>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</si>
  <si>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</si>
  <si>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</si>
  <si>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</si>
  <si>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</si>
  <si>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</si>
  <si>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</si>
  <si>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</si>
  <si>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</si>
  <si>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</si>
  <si>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</si>
  <si>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</si>
  <si>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</si>
  <si>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</si>
  <si>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</si>
  <si>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</si>
  <si>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</si>
  <si>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</si>
  <si>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</si>
  <si>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</si>
  <si>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</si>
  <si>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</si>
  <si>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</si>
  <si>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</si>
  <si>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</si>
  <si>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</si>
  <si>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</si>
  <si>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</si>
  <si>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</si>
  <si>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</si>
  <si>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</si>
  <si>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</si>
  <si>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</si>
  <si>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</si>
  <si>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</si>
  <si>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</si>
  <si>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</si>
  <si>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</si>
  <si>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</si>
  <si>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</si>
  <si>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</si>
  <si>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</si>
  <si>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</si>
  <si>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</si>
  <si>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</si>
  <si>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</si>
  <si>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</si>
  <si>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</si>
  <si>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</si>
  <si>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</si>
  <si>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</si>
  <si>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</si>
  <si>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</si>
  <si>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</si>
  <si>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</si>
  <si>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</si>
  <si>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</si>
  <si>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</si>
  <si>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</si>
  <si>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</si>
  <si>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</si>
  <si>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</si>
  <si>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</si>
  <si>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</si>
  <si>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</si>
  <si>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</si>
  <si>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</si>
  <si>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</si>
  <si>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</si>
  <si>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</si>
  <si>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</si>
  <si>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</si>
  <si>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</si>
  <si>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</si>
  <si>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</si>
  <si>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</si>
  <si>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</si>
  <si>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</si>
  <si>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</si>
  <si>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</si>
  <si>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</si>
  <si>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</si>
  <si>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</si>
  <si>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</si>
  <si>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</si>
  <si>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</si>
  <si>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</si>
  <si>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</si>
  <si>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</si>
  <si>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</si>
  <si>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</si>
  <si>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</si>
  <si>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</si>
  <si>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</si>
  <si>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</si>
  <si>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</si>
  <si>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</si>
  <si>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</si>
  <si>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</si>
  <si>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</si>
  <si>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</si>
  <si>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</si>
  <si>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</si>
  <si>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</si>
  <si>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</si>
  <si>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</si>
  <si>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</si>
  <si>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</si>
  <si>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</si>
  <si>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</si>
  <si>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</si>
  <si>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</si>
  <si>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</si>
  <si>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</si>
  <si>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</si>
  <si>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</si>
  <si>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</si>
  <si>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</si>
  <si>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</si>
  <si>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</si>
  <si>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</si>
  <si>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</si>
  <si>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</si>
  <si>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</si>
  <si>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</si>
  <si>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</si>
  <si>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</si>
  <si>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</si>
  <si>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</si>
  <si>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</si>
  <si>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</si>
  <si>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</si>
  <si>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</si>
  <si>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</si>
  <si>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</si>
  <si>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</si>
  <si>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</si>
  <si>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</si>
  <si>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</si>
  <si>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</si>
  <si>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</si>
  <si>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</si>
  <si>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</si>
  <si>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</si>
  <si>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</si>
  <si>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</si>
  <si>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</si>
  <si>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</si>
  <si>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</si>
  <si>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</si>
  <si>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</si>
  <si>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</si>
  <si>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</si>
  <si>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</si>
  <si>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</si>
  <si>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</si>
  <si>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</si>
  <si>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</si>
  <si>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</si>
  <si>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</si>
  <si>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</si>
  <si>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</si>
  <si>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</si>
  <si>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</si>
  <si>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</si>
  <si>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</si>
  <si>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</si>
  <si>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</si>
  <si>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</si>
  <si>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</si>
  <si>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</si>
  <si>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</si>
  <si>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</si>
  <si>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</si>
  <si>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</si>
  <si>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</si>
  <si>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</si>
  <si>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</si>
  <si>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</si>
  <si>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</si>
  <si>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</si>
  <si>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</si>
  <si>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</si>
  <si>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</si>
  <si>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</si>
  <si>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</si>
  <si>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</si>
  <si>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</si>
  <si>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</si>
  <si>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</si>
  <si>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</si>
  <si>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</si>
  <si>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</si>
  <si>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</si>
  <si>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</si>
  <si>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</si>
  <si>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</si>
  <si>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</si>
  <si>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</si>
  <si>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</si>
  <si>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</si>
  <si>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</si>
  <si>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</si>
  <si>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</si>
  <si>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</si>
  <si>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</si>
  <si>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</si>
  <si>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</si>
  <si>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</si>
  <si>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</si>
  <si>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</si>
  <si>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</si>
  <si>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</si>
  <si>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</si>
  <si>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</si>
  <si>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</si>
  <si>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</si>
  <si>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</si>
  <si>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</si>
  <si>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</si>
  <si>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</si>
  <si>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</si>
  <si>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</si>
  <si>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</si>
  <si>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</si>
  <si>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</si>
  <si>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</si>
  <si>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</si>
  <si>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</si>
  <si>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</si>
  <si>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</si>
  <si>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</si>
  <si>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</si>
  <si>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</si>
  <si>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</si>
  <si>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</si>
  <si>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</si>
  <si>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</si>
  <si>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</si>
  <si>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</si>
  <si>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</si>
  <si>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</si>
  <si>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</si>
  <si>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</si>
  <si>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</si>
  <si>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</si>
  <si>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</si>
  <si>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</si>
  <si>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</si>
  <si>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</si>
  <si>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</si>
  <si>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</si>
  <si>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</si>
  <si>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</si>
  <si>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</si>
  <si>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</si>
  <si>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</si>
  <si>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</si>
  <si>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</si>
  <si>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</si>
  <si>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</si>
  <si>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</si>
  <si>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</si>
  <si>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</si>
  <si>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</si>
  <si>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</si>
  <si>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</si>
  <si>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</si>
  <si>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</si>
  <si>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</si>
  <si>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</si>
  <si>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</si>
  <si>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</si>
  <si>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</si>
  <si>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</si>
  <si>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</si>
  <si>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</si>
  <si>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</si>
  <si>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</si>
  <si>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</si>
  <si>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</si>
  <si>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</si>
  <si>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</si>
  <si>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</si>
  <si>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</si>
  <si>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</si>
  <si>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</si>
  <si>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</si>
  <si>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</si>
  <si>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</si>
  <si>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</si>
  <si>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</si>
  <si>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</si>
  <si>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</si>
  <si>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</si>
  <si>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</si>
  <si>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</si>
  <si>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</si>
  <si>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</si>
  <si>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</si>
  <si>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</si>
  <si>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</si>
  <si>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</si>
  <si>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</si>
  <si>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</si>
  <si>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</si>
  <si>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</si>
  <si>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</si>
  <si>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</si>
  <si>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</si>
  <si>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</si>
  <si>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</si>
  <si>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</si>
  <si>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</si>
  <si>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</si>
  <si>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</si>
  <si>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</si>
  <si>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</si>
  <si>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</si>
  <si>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</si>
  <si>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</si>
  <si>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</si>
  <si>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</si>
  <si>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</si>
  <si>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</si>
  <si>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</si>
  <si>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</si>
  <si>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</si>
  <si>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</si>
  <si>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</si>
  <si>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</si>
  <si>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</si>
  <si>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</si>
  <si>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</si>
  <si>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</si>
  <si>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</si>
  <si>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</si>
  <si>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</si>
  <si>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</si>
  <si>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</si>
  <si>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</si>
  <si>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</si>
  <si>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</si>
  <si>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</si>
  <si>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</si>
  <si>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</si>
  <si>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</si>
  <si>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</si>
  <si>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</si>
  <si>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</si>
  <si>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</si>
  <si>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</si>
  <si>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</si>
  <si>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</si>
  <si>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</si>
  <si>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</si>
  <si>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</si>
  <si>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</si>
  <si>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</si>
  <si>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</si>
  <si>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</si>
  <si>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</si>
  <si>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</si>
  <si>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</si>
  <si>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</si>
  <si>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</si>
  <si>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</si>
  <si>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</si>
  <si>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</si>
  <si>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</si>
  <si>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</si>
  <si>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</si>
  <si>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</si>
  <si>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</si>
  <si>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</si>
  <si>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</si>
  <si>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</si>
  <si>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</si>
  <si>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</si>
  <si>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</si>
  <si>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</si>
  <si>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</si>
  <si>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</si>
  <si>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</si>
  <si>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</si>
  <si>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</si>
  <si>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</si>
  <si>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</si>
  <si>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</si>
  <si>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</si>
  <si>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</si>
  <si>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</si>
  <si>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</si>
  <si>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</si>
  <si>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</si>
  <si>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</si>
  <si>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</si>
  <si>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</si>
  <si>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</si>
  <si>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</si>
  <si>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</si>
  <si>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</si>
  <si>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</si>
  <si>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</si>
  <si>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</si>
  <si>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</si>
  <si>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</si>
  <si>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</si>
  <si>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</si>
  <si>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</si>
  <si>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</si>
  <si>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</si>
  <si>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</si>
  <si>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</si>
  <si>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</si>
  <si>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</si>
  <si>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</si>
  <si>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</si>
  <si>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</si>
  <si>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</si>
  <si>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</si>
  <si>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</si>
  <si>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</si>
  <si>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</si>
  <si>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</si>
  <si>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</si>
  <si>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</si>
  <si>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</si>
  <si>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</si>
  <si>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</si>
  <si>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</si>
  <si>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</si>
  <si>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</si>
  <si>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</si>
  <si>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</si>
  <si>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</si>
  <si>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</si>
  <si>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</si>
  <si>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</si>
  <si>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</si>
  <si>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</si>
  <si>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</si>
  <si>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</si>
  <si>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</si>
  <si>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</si>
  <si>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</si>
  <si>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</si>
  <si>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</si>
  <si>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</si>
  <si>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</si>
  <si>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</si>
  <si>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</si>
  <si>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</si>
  <si>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</si>
  <si>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</si>
  <si>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</si>
  <si>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</si>
  <si>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</si>
  <si>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</si>
  <si>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</si>
  <si>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</si>
  <si>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</si>
  <si>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</si>
  <si>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</si>
  <si>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</si>
  <si>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</si>
  <si>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</si>
  <si>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</si>
  <si>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</si>
  <si>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</si>
  <si>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</si>
  <si>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</si>
  <si>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</si>
  <si>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</si>
  <si>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</si>
  <si>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</si>
  <si>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</si>
  <si>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</si>
  <si>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</si>
  <si>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</si>
  <si>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</si>
  <si>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</si>
  <si>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</si>
  <si>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</si>
  <si>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</si>
  <si>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</si>
  <si>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</si>
  <si>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</si>
  <si>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</si>
  <si>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</si>
  <si>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</si>
  <si>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</si>
  <si>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</si>
  <si>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</si>
  <si>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</si>
  <si>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</si>
  <si>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</si>
  <si>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</si>
  <si>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</si>
  <si>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</si>
  <si>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</si>
  <si>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</si>
  <si>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</si>
  <si>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</si>
  <si>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</si>
  <si>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</si>
  <si>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</si>
  <si>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</si>
  <si>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</si>
  <si>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</si>
  <si>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</si>
  <si>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</si>
  <si>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</si>
  <si>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</si>
  <si>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</si>
  <si>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</si>
  <si>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</si>
  <si>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</si>
  <si>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</si>
  <si>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</si>
  <si>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</si>
  <si>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</si>
  <si>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</si>
  <si>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</si>
  <si>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</si>
  <si>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</si>
  <si>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</si>
  <si>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</si>
  <si>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</si>
  <si>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</si>
  <si>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</si>
  <si>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</si>
  <si>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</si>
  <si>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</si>
  <si>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</si>
  <si>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</si>
  <si>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</si>
  <si>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</si>
  <si>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</si>
  <si>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</si>
  <si>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</si>
  <si>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</si>
  <si>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</si>
  <si>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</si>
  <si>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</si>
  <si>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</si>
  <si>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</si>
  <si>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</si>
  <si>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</si>
  <si>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</si>
  <si>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</si>
  <si>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</si>
  <si>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</si>
  <si>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</si>
  <si>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</si>
  <si>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</si>
  <si>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</si>
  <si>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</si>
  <si>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</si>
  <si>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</si>
  <si>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</si>
  <si>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</si>
  <si>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</si>
  <si>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</si>
  <si>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</si>
  <si>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</si>
  <si>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</si>
  <si>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</si>
  <si>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</si>
  <si>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</si>
  <si>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</si>
  <si>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</si>
  <si>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</si>
  <si>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</si>
  <si>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</si>
  <si>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</si>
  <si>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</si>
  <si>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</si>
  <si>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</si>
  <si>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</si>
  <si>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</si>
  <si>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</si>
  <si>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</si>
  <si>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</si>
  <si>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</si>
  <si>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</si>
  <si>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</si>
  <si>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</si>
  <si>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</si>
  <si>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</si>
  <si>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</si>
  <si>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</si>
  <si>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</si>
  <si>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</si>
  <si>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</si>
  <si>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</si>
  <si>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</si>
  <si>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</si>
  <si>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</si>
  <si>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</si>
  <si>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</si>
  <si>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</si>
  <si>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</si>
  <si>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</si>
  <si>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</si>
  <si>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</si>
  <si>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</si>
  <si>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</si>
  <si>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</si>
  <si>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</si>
  <si>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</si>
  <si>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</si>
  <si>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</si>
  <si>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</si>
  <si>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</si>
  <si>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</si>
  <si>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</si>
  <si>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</si>
  <si>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</si>
  <si>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</si>
  <si>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</si>
  <si>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</si>
  <si>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</si>
  <si>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</si>
  <si>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</si>
  <si>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</si>
  <si>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</si>
  <si>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</si>
  <si>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</si>
  <si>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</si>
  <si>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</si>
  <si>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</si>
  <si>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</si>
  <si>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</si>
  <si>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</si>
  <si>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</si>
  <si>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</si>
  <si>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</si>
  <si>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</si>
  <si>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</si>
  <si>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</si>
  <si>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</si>
  <si>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</si>
  <si>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</si>
  <si>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</si>
  <si>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</si>
  <si>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</si>
  <si>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</si>
  <si>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</si>
  <si>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</si>
  <si>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</si>
  <si>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</si>
  <si>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</si>
  <si>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</si>
  <si>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</si>
  <si>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</si>
  <si>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</si>
  <si>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</si>
  <si>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</si>
  <si>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</si>
  <si>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</si>
  <si>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</si>
  <si>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</si>
  <si>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</si>
  <si>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</si>
  <si>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</si>
  <si>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</si>
  <si>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</si>
  <si>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</si>
  <si>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</si>
  <si>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</si>
  <si>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</si>
  <si>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</si>
  <si>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</si>
  <si>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</si>
  <si>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</si>
  <si>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</si>
  <si>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</si>
  <si>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</si>
  <si>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</si>
  <si>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</si>
  <si>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</si>
  <si>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</si>
  <si>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</si>
  <si>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</si>
  <si>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</si>
  <si>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</si>
  <si>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</si>
  <si>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</si>
  <si>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</si>
  <si>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</si>
  <si>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</si>
  <si>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</si>
  <si>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</si>
  <si>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</si>
  <si>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</si>
  <si>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</si>
  <si>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</si>
  <si>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</si>
  <si>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</si>
  <si>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</si>
  <si>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</si>
  <si>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</si>
  <si>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</si>
  <si>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</si>
  <si>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</si>
  <si>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</si>
  <si>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</si>
  <si>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</si>
  <si>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</si>
  <si>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</si>
  <si>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</si>
  <si>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</si>
  <si>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</si>
  <si>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</si>
  <si>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</si>
  <si>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</si>
  <si>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</si>
  <si>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</si>
  <si>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</si>
  <si>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</si>
  <si>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</si>
  <si>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</si>
  <si>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</si>
  <si>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</si>
  <si>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</si>
  <si>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</si>
  <si>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</si>
  <si>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</si>
  <si>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</si>
  <si>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</si>
  <si>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</si>
  <si>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</si>
  <si>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</si>
  <si>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</si>
  <si>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</si>
  <si>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</si>
  <si>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</si>
  <si>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</si>
  <si>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</si>
  <si>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</si>
  <si>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</si>
  <si>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</si>
  <si>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</si>
  <si>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</si>
  <si>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</si>
  <si>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</si>
  <si>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</si>
  <si>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</si>
  <si>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</si>
  <si>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</si>
  <si>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</si>
  <si>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</si>
  <si>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</si>
  <si>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</si>
  <si>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</si>
  <si>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</si>
  <si>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</si>
  <si>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</si>
  <si>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</si>
  <si>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</si>
  <si>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</si>
  <si>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</si>
  <si>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</si>
  <si>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</si>
  <si>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</si>
  <si>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</si>
  <si>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</si>
  <si>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</si>
  <si>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</si>
  <si>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</si>
  <si>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</si>
  <si>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</si>
  <si>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</si>
  <si>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</si>
  <si>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</si>
  <si>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</si>
  <si>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</si>
  <si>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</si>
  <si>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</si>
  <si>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</si>
  <si>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</si>
  <si>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</si>
  <si>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</si>
  <si>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</si>
  <si>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</si>
  <si>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</si>
  <si>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</si>
  <si>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</si>
  <si>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</si>
  <si>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</si>
  <si>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</si>
  <si>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</si>
  <si>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</si>
  <si>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</si>
  <si>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</si>
  <si>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</si>
  <si>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</si>
  <si>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</si>
  <si>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</si>
  <si>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</si>
  <si>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</si>
  <si>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</si>
  <si>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</si>
  <si>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</si>
  <si>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</si>
  <si>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</si>
  <si>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</si>
  <si>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</si>
  <si>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</si>
  <si>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</si>
  <si>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</si>
  <si>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</si>
  <si>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</si>
  <si>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</si>
  <si>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</si>
  <si>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</si>
  <si>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</si>
  <si>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</si>
  <si>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</si>
  <si>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</si>
  <si>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</si>
  <si>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</si>
  <si>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</si>
  <si>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</si>
  <si>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</si>
  <si>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</si>
  <si>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</si>
  <si>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</si>
  <si>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</si>
  <si>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</si>
  <si>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</si>
  <si>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</si>
  <si>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</si>
  <si>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</si>
  <si>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</si>
  <si>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</si>
  <si>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</si>
  <si>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</si>
  <si>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</si>
  <si>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</si>
  <si>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</si>
  <si>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</si>
  <si>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</si>
  <si>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</si>
  <si>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</si>
  <si>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</si>
  <si>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</si>
  <si>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</si>
  <si>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</si>
  <si>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</si>
  <si>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</si>
  <si>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</si>
  <si>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</si>
  <si>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</si>
  <si>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</si>
  <si>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</si>
  <si>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</si>
  <si>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</si>
  <si>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</si>
  <si>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</si>
  <si>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</si>
  <si>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</si>
  <si>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</si>
  <si>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</si>
  <si>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</si>
  <si>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</si>
  <si>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</si>
  <si>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</si>
  <si>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</si>
  <si>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</si>
  <si>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</si>
  <si>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</si>
  <si>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</si>
  <si>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</si>
  <si>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</si>
  <si>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</si>
  <si>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</si>
  <si>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</si>
  <si>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</si>
  <si>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</si>
  <si>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</si>
  <si>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</si>
  <si>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</si>
  <si>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</si>
  <si>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</si>
  <si>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</si>
  <si>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</si>
  <si>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</si>
  <si>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</si>
  <si>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</si>
  <si>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</si>
  <si>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</si>
  <si>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</si>
  <si>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</si>
  <si>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</si>
  <si>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</si>
  <si>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</si>
  <si>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</si>
  <si>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</si>
  <si>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</si>
  <si>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</si>
  <si>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</si>
  <si>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</si>
  <si>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</si>
  <si>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</si>
  <si>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</si>
  <si>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</si>
  <si>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</si>
  <si>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</si>
  <si>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</si>
  <si>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</si>
  <si>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</si>
  <si>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</si>
  <si>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</si>
  <si>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</si>
  <si>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</si>
  <si>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</si>
  <si>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</si>
  <si>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</si>
  <si>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</si>
  <si>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</si>
  <si>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</si>
  <si>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</si>
  <si>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</si>
  <si>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</si>
  <si>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</si>
  <si>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</si>
  <si>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</si>
  <si>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</si>
  <si>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</si>
  <si>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</si>
  <si>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</si>
  <si>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</si>
  <si>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</si>
  <si>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</si>
  <si>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</si>
  <si>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</si>
  <si>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</si>
  <si>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</si>
  <si>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</si>
  <si>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</si>
  <si>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</si>
  <si>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</si>
  <si>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</si>
  <si>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</si>
  <si>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</si>
  <si>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</si>
  <si>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</si>
  <si>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</si>
  <si>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</si>
  <si>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</si>
  <si>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</si>
  <si>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</si>
  <si>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</si>
  <si>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</si>
  <si>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</si>
  <si>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</si>
  <si>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</si>
  <si>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</si>
  <si>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</si>
  <si>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</si>
  <si>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</si>
  <si>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</si>
  <si>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</si>
  <si>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</si>
  <si>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</si>
  <si>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</si>
  <si>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</si>
  <si>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</si>
  <si>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</si>
  <si>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</si>
  <si>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</si>
  <si>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</si>
  <si>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</si>
  <si>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</si>
  <si>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</si>
  <si>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</si>
  <si>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</si>
  <si>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</si>
  <si>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</si>
  <si>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</si>
  <si>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</si>
  <si>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</si>
  <si>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</si>
  <si>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</si>
  <si>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</si>
  <si>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</si>
  <si>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</si>
  <si>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</si>
  <si>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</si>
  <si>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</si>
  <si>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</si>
  <si>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</si>
  <si>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</si>
  <si>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</si>
  <si>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</si>
  <si>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</si>
  <si>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</si>
  <si>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</si>
  <si>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</si>
  <si>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</si>
  <si>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</si>
  <si>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</si>
  <si>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</si>
  <si>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</si>
  <si>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</si>
  <si>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</si>
  <si>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</si>
  <si>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</si>
  <si>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</si>
  <si>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</si>
  <si>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</si>
  <si>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</si>
  <si>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</si>
  <si>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</si>
  <si>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</si>
  <si>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</si>
  <si>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</si>
  <si>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</si>
  <si>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</si>
  <si>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</si>
  <si>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</si>
  <si>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</si>
  <si>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</si>
  <si>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</si>
  <si>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</si>
  <si>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</si>
  <si>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</si>
  <si>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</si>
  <si>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</si>
  <si>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</si>
  <si>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</si>
  <si>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</si>
  <si>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</si>
  <si>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</si>
  <si>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</si>
  <si>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</si>
  <si>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</si>
  <si>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</si>
  <si>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</si>
  <si>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</si>
  <si>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</si>
  <si>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</si>
  <si>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</si>
  <si>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</si>
  <si>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</si>
  <si>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</si>
  <si>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</si>
  <si>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</si>
  <si>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</si>
  <si>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</si>
  <si>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</si>
  <si>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</si>
  <si>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</si>
  <si>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</si>
  <si>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</si>
  <si>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</si>
  <si>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</si>
  <si>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</si>
  <si>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</si>
  <si>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</si>
  <si>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</si>
  <si>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</si>
  <si>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</si>
  <si>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</si>
  <si>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</si>
  <si>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</si>
  <si>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</si>
  <si>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</si>
  <si>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</si>
  <si>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</si>
  <si>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</si>
  <si>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</si>
  <si>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</si>
  <si>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</si>
  <si>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</si>
  <si>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</si>
  <si>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</si>
  <si>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</si>
  <si>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</si>
  <si>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</si>
  <si>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</si>
  <si>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</si>
  <si>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</si>
  <si>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</si>
  <si>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</si>
  <si>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</si>
  <si>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</si>
  <si>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</si>
  <si>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</si>
  <si>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</si>
  <si>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</si>
  <si>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</si>
  <si>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</si>
  <si>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</si>
  <si>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</si>
  <si>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</si>
  <si>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</si>
  <si>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</si>
  <si>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</si>
  <si>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</si>
  <si>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</si>
  <si>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</si>
  <si>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</si>
  <si>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</si>
  <si>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</si>
  <si>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</si>
  <si>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</si>
  <si>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</si>
  <si>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</si>
  <si>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</si>
  <si>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</si>
  <si>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</si>
  <si>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</si>
  <si>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</si>
  <si>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</si>
  <si>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</si>
  <si>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</si>
  <si>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</si>
  <si>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</si>
  <si>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</si>
  <si>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</si>
  <si>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</si>
  <si>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</si>
  <si>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</si>
  <si>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</si>
  <si>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</si>
  <si>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</si>
  <si>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</si>
  <si>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</si>
  <si>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</si>
  <si>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</si>
  <si>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</si>
  <si>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</si>
  <si>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</si>
  <si>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</si>
  <si>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</si>
  <si>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</si>
  <si>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</si>
  <si>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</si>
  <si>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</si>
  <si>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</si>
  <si>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</si>
  <si>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</si>
  <si>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</si>
  <si>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</si>
  <si>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</si>
  <si>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</si>
  <si>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</si>
  <si>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</si>
  <si>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</si>
  <si>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</si>
  <si>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</si>
  <si>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</si>
  <si>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</si>
  <si>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</si>
  <si>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</si>
  <si>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</si>
  <si>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</si>
  <si>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</si>
  <si>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</si>
  <si>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</si>
  <si>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</si>
  <si>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</si>
  <si>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</si>
  <si>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</si>
  <si>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</si>
  <si>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</si>
  <si>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</si>
  <si>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</si>
  <si>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</si>
  <si>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</si>
  <si>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</si>
  <si>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</si>
  <si>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</si>
  <si>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</si>
  <si>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</si>
  <si>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</si>
  <si>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</si>
  <si>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</si>
  <si>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</si>
  <si>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</si>
  <si>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</si>
  <si>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</si>
  <si>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</si>
  <si>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</si>
  <si>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</si>
  <si>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</si>
  <si>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</si>
  <si>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</si>
  <si>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</si>
  <si>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</si>
  <si>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</si>
  <si>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</si>
  <si>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</si>
  <si>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</si>
  <si>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</si>
  <si>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</si>
  <si>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</si>
  <si>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</si>
  <si>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</si>
  <si>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</si>
  <si>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</si>
  <si>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</si>
  <si>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</si>
  <si>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</si>
  <si>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</si>
  <si>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</si>
  <si>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</si>
  <si>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</si>
  <si>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</si>
  <si>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</si>
  <si>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</si>
  <si>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</si>
  <si>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</si>
  <si>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</si>
  <si>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</si>
  <si>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</si>
  <si>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</si>
  <si>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</si>
  <si>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</si>
  <si>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</si>
  <si>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</si>
  <si>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</si>
  <si>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</si>
  <si>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</si>
  <si>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</si>
  <si>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</si>
  <si>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</si>
  <si>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</si>
  <si>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</si>
  <si>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</si>
  <si>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</si>
  <si>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</si>
  <si>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</si>
  <si>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</si>
  <si>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</si>
  <si>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</si>
  <si>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</si>
  <si>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</si>
  <si>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</si>
  <si>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</si>
  <si>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</si>
  <si>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</si>
  <si>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</si>
  <si>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</si>
  <si>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</si>
  <si>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</si>
  <si>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</si>
  <si>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</si>
  <si>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</si>
  <si>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</si>
  <si>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</si>
  <si>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</si>
  <si>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</si>
  <si>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</si>
  <si>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</si>
  <si>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</si>
  <si>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</si>
  <si>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</si>
  <si>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</si>
  <si>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</si>
  <si>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</si>
  <si>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</si>
  <si>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</si>
  <si>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</si>
  <si>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</si>
  <si>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</si>
  <si>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</si>
  <si>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</si>
  <si>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</si>
  <si>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</si>
  <si>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</si>
  <si>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</si>
  <si>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</si>
  <si>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</si>
  <si>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</si>
  <si>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</si>
  <si>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</si>
  <si>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</si>
  <si>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</si>
  <si>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</si>
  <si>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</si>
  <si>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</si>
  <si>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</si>
  <si>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</si>
  <si>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</si>
  <si>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</si>
  <si>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</si>
  <si>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</si>
  <si>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</si>
  <si>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</si>
  <si>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</si>
  <si>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</si>
  <si>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</si>
  <si>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</si>
  <si>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</si>
  <si>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</si>
  <si>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</si>
  <si>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</si>
  <si>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</si>
  <si>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</si>
  <si>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</si>
  <si>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</si>
  <si>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</si>
  <si>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</si>
  <si>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</si>
  <si>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</si>
  <si>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</si>
  <si>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</si>
  <si>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</si>
  <si>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</si>
  <si>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</si>
  <si>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</si>
  <si>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</si>
  <si>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</si>
  <si>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</si>
  <si>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</si>
  <si>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</si>
  <si>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</si>
  <si>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</si>
  <si>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</si>
  <si>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</si>
  <si>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</si>
  <si>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</si>
  <si>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</si>
  <si>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</si>
  <si>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</si>
  <si>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</si>
  <si>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</si>
  <si>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</si>
  <si>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</si>
  <si>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</si>
  <si>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</si>
  <si>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</si>
  <si>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</si>
  <si>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</si>
  <si>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</si>
  <si>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</si>
  <si>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</si>
  <si>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</si>
  <si>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</si>
  <si>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</si>
  <si>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</si>
  <si>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</si>
  <si>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</si>
  <si>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</si>
  <si>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</si>
  <si>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</si>
  <si>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</si>
  <si>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</si>
  <si>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</si>
  <si>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</si>
  <si>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</si>
  <si>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</si>
  <si>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</si>
  <si>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</si>
  <si>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</si>
  <si>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</si>
  <si>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</si>
  <si>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</si>
  <si>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</si>
  <si>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</si>
  <si>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</si>
  <si>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</si>
  <si>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</si>
  <si>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</si>
  <si>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</si>
  <si>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</si>
  <si>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</si>
  <si>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</si>
  <si>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</si>
  <si>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</si>
  <si>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</si>
  <si>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</si>
  <si>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</si>
  <si>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</si>
  <si>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</si>
  <si>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</si>
  <si>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</si>
  <si>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</si>
  <si>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</si>
  <si>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</si>
  <si>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</si>
  <si>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</si>
  <si>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</si>
  <si>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</si>
  <si>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</si>
  <si>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</si>
  <si>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</si>
  <si>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</si>
  <si>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</si>
  <si>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</si>
  <si>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</si>
  <si>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</si>
  <si>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</si>
  <si>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</si>
  <si>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</si>
  <si>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</si>
  <si>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</si>
  <si>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</si>
  <si>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</si>
  <si>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</si>
  <si>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</si>
  <si>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</si>
  <si>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</si>
  <si>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</si>
  <si>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</si>
  <si>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</si>
  <si>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</si>
  <si>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</si>
  <si>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</si>
  <si>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</si>
  <si>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</si>
  <si>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</si>
  <si>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</si>
  <si>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</si>
  <si>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</si>
  <si>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</si>
  <si>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</si>
  <si>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</si>
  <si>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</si>
  <si>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</si>
  <si>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</si>
  <si>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</si>
  <si>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</si>
  <si>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</si>
  <si>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</si>
  <si>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</si>
  <si>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</si>
  <si>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</si>
  <si>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</si>
  <si>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</si>
  <si>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</si>
  <si>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</si>
  <si>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</si>
  <si>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</si>
  <si>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</si>
  <si>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</si>
  <si>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</si>
  <si>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</si>
  <si>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</si>
  <si>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</si>
  <si>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</si>
  <si>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</si>
  <si>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</si>
  <si>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</si>
  <si>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</si>
  <si>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</si>
  <si>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</si>
  <si>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</si>
  <si>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</si>
  <si>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</si>
  <si>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</si>
  <si>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</si>
  <si>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</si>
  <si>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</si>
  <si>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</si>
  <si>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</si>
  <si>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</si>
  <si>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</si>
  <si>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</si>
  <si>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</si>
  <si>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</si>
  <si>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</si>
  <si>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</si>
  <si>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</si>
  <si>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</si>
  <si>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</si>
  <si>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</si>
  <si>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</si>
  <si>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</si>
  <si>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</si>
  <si>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</si>
  <si>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</si>
  <si>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</si>
  <si>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</si>
  <si>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</si>
  <si>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</si>
  <si>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</si>
  <si>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</si>
  <si>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</si>
  <si>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</si>
  <si>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</si>
  <si>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</si>
  <si>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</si>
  <si>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</si>
  <si>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</si>
  <si>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</si>
  <si>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</si>
  <si>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</si>
  <si>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</si>
  <si>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</si>
  <si>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</si>
  <si>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</si>
  <si>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</si>
  <si>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</si>
  <si>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</si>
  <si>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</si>
  <si>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</si>
  <si>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</si>
  <si>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</si>
  <si>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</si>
  <si>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</si>
  <si>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</si>
  <si>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</si>
  <si>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</si>
  <si>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</si>
  <si>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</si>
  <si>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</si>
  <si>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</si>
  <si>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</si>
  <si>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</si>
  <si>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</si>
  <si>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</si>
  <si>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</si>
  <si>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</si>
  <si>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</si>
  <si>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</si>
  <si>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</si>
  <si>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</si>
  <si>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</si>
  <si>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</si>
  <si>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</si>
  <si>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</si>
  <si>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</si>
  <si>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</si>
  <si>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</si>
  <si>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</si>
  <si>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</si>
  <si>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</si>
  <si>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</si>
  <si>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</si>
  <si>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</si>
  <si>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</si>
  <si>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</si>
  <si>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</si>
  <si>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</si>
  <si>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</si>
  <si>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</si>
  <si>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</si>
  <si>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</si>
  <si>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</si>
  <si>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</si>
  <si>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</si>
  <si>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</si>
  <si>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</si>
  <si>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</si>
  <si>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</si>
  <si>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</si>
  <si>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</si>
  <si>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</si>
  <si>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</si>
  <si>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</si>
  <si>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</si>
  <si>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</si>
  <si>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</si>
  <si>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</si>
  <si>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</si>
  <si>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</si>
  <si>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</si>
  <si>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</si>
  <si>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</si>
  <si>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</si>
  <si>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</si>
  <si>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</si>
  <si>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</si>
  <si>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</si>
  <si>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</si>
  <si>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</si>
  <si>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</si>
  <si>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</si>
  <si>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</si>
  <si>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</si>
  <si>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</si>
  <si>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</si>
  <si>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</si>
  <si>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</si>
  <si>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</si>
  <si>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</si>
  <si>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</si>
  <si>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</si>
  <si>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</si>
  <si>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</si>
  <si>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</si>
  <si>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</si>
  <si>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</si>
  <si>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</si>
  <si>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</si>
  <si>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</si>
  <si>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</si>
  <si>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</si>
  <si>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</si>
  <si>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</si>
  <si>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</si>
  <si>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</si>
  <si>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</si>
  <si>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</si>
  <si>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</si>
  <si>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</si>
  <si>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</si>
  <si>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</si>
  <si>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</si>
  <si>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</si>
  <si>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</si>
  <si>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</si>
  <si>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</si>
  <si>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</si>
  <si>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</si>
  <si>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</si>
  <si>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</si>
  <si>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</si>
  <si>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</si>
  <si>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</si>
  <si>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</si>
  <si>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</si>
  <si>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</si>
  <si>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</si>
  <si>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</si>
  <si>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</si>
  <si>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</si>
  <si>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</si>
  <si>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</si>
  <si>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</si>
  <si>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</si>
  <si>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</si>
  <si>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</si>
  <si>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</si>
  <si>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</si>
  <si>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</si>
  <si>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</si>
  <si>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</si>
  <si>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</si>
  <si>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</si>
  <si>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</si>
  <si>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</si>
  <si>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</si>
  <si>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</si>
  <si>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</si>
  <si>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</si>
  <si>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</si>
  <si>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</si>
  <si>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</si>
  <si>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</si>
  <si>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</si>
  <si>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</si>
  <si>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</si>
  <si>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</si>
  <si>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</si>
  <si>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</si>
  <si>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</si>
  <si>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</si>
  <si>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</si>
  <si>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</si>
  <si>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</si>
  <si>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</si>
  <si>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</si>
  <si>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</si>
  <si>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</si>
  <si>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</si>
  <si>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</si>
  <si>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</si>
  <si>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</si>
  <si>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</si>
  <si>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</si>
  <si>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</si>
  <si>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</si>
  <si>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</si>
  <si>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</si>
  <si>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</si>
  <si>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</si>
  <si>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</si>
  <si>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</si>
  <si>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</si>
  <si>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</si>
  <si>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</si>
  <si>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</si>
  <si>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</si>
  <si>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</si>
  <si>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</si>
  <si>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</si>
  <si>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</si>
  <si>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</si>
  <si>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</si>
  <si>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</si>
  <si>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</si>
  <si>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</si>
  <si>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</si>
  <si>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</si>
  <si>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</si>
  <si>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</si>
  <si>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</si>
  <si>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</si>
  <si>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</si>
  <si>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</si>
  <si>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</si>
  <si>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</si>
  <si>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</si>
  <si>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</si>
  <si>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</si>
  <si>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</si>
  <si>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</si>
  <si>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</si>
  <si>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</si>
  <si>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</si>
  <si>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</si>
  <si>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</si>
  <si>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</si>
  <si>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</si>
  <si>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</si>
  <si>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</si>
  <si>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</si>
  <si>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</si>
  <si>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</si>
  <si>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</si>
  <si>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</si>
  <si>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</si>
  <si>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</si>
  <si>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</si>
  <si>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</si>
  <si>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</si>
  <si>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</si>
  <si>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</si>
  <si>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</si>
  <si>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</si>
  <si>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</si>
  <si>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</si>
  <si>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</si>
  <si>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</si>
  <si>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</si>
  <si>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</si>
  <si>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</si>
  <si>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</si>
  <si>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</si>
  <si>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</si>
  <si>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</si>
  <si>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</si>
  <si>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</si>
  <si>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</si>
  <si>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</si>
  <si>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</si>
  <si>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</si>
  <si>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</si>
  <si>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</si>
  <si>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</si>
  <si>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</si>
  <si>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</si>
  <si>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</si>
  <si>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</si>
  <si>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</si>
  <si>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</si>
  <si>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</si>
  <si>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</si>
  <si>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</si>
  <si>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</si>
  <si>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</si>
  <si>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</si>
  <si>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</si>
  <si>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</si>
  <si>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</si>
  <si>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</si>
  <si>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</si>
  <si>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</si>
  <si>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</si>
  <si>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</si>
  <si>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</si>
  <si>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</si>
  <si>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</si>
  <si>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</si>
  <si>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</si>
  <si>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</si>
  <si>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</si>
  <si>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</si>
  <si>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</si>
  <si>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</si>
  <si>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</si>
  <si>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</si>
  <si>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</si>
  <si>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</si>
  <si>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</si>
  <si>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</si>
  <si>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</si>
  <si>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</si>
  <si>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</si>
  <si>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</si>
  <si>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</si>
  <si>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</si>
  <si>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</si>
  <si>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</si>
  <si>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</si>
  <si>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</si>
  <si>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</si>
  <si>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</si>
  <si>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</si>
  <si>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</si>
  <si>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</si>
  <si>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</si>
  <si>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</si>
  <si>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</si>
  <si>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</si>
  <si>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</si>
  <si>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</si>
  <si>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</si>
  <si>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</si>
  <si>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</si>
  <si>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</si>
  <si>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</si>
  <si>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</si>
  <si>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</si>
  <si>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</si>
  <si>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</si>
  <si>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</si>
  <si>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</si>
  <si>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</si>
  <si>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</si>
  <si>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</si>
  <si>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</si>
  <si>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</si>
  <si>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</si>
  <si>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</si>
  <si>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</si>
  <si>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</si>
  <si>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</si>
  <si>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</si>
  <si>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</si>
  <si>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</si>
  <si>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</si>
  <si>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</si>
  <si>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</si>
  <si>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</si>
  <si>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</si>
  <si>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</si>
  <si>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</si>
  <si>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</si>
  <si>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</si>
  <si>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</si>
  <si>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</si>
  <si>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</si>
  <si>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</si>
  <si>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</si>
  <si>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</si>
  <si>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</si>
  <si>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</si>
  <si>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</si>
  <si>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</si>
  <si>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</si>
  <si>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</si>
  <si>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</si>
  <si>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</si>
  <si>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</si>
  <si>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</si>
  <si>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</si>
  <si>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</si>
  <si>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</si>
  <si>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</si>
  <si>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</si>
  <si>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</si>
  <si>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</si>
  <si>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</si>
  <si>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</si>
  <si>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</si>
  <si>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</si>
  <si>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</si>
  <si>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</si>
  <si>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</si>
  <si>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</si>
  <si>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</si>
  <si>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</si>
  <si>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</si>
  <si>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</si>
  <si>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</si>
  <si>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</si>
  <si>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</si>
  <si>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</si>
  <si>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</si>
  <si>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</si>
  <si>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</si>
  <si>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</si>
  <si>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</si>
  <si>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</si>
  <si>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</si>
  <si>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</si>
  <si>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</si>
  <si>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</si>
  <si>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</si>
  <si>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</si>
  <si>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</si>
  <si>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</si>
  <si>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</si>
  <si>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</si>
  <si>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</si>
  <si>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</si>
  <si>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</si>
  <si>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</si>
  <si>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</si>
  <si>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</si>
  <si>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</si>
  <si>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</si>
  <si>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</si>
  <si>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</si>
  <si>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</si>
  <si>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</si>
  <si>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</si>
  <si>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</si>
  <si>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</si>
  <si>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</si>
  <si>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</si>
  <si>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</si>
  <si>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</si>
  <si>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</si>
  <si>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</si>
  <si>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</si>
  <si>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</si>
  <si>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</si>
  <si>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</si>
  <si>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</si>
  <si>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</si>
  <si>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</si>
  <si>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</si>
  <si>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</si>
  <si>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</si>
  <si>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</si>
  <si>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</si>
  <si>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</si>
  <si>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</si>
  <si>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</si>
  <si>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</si>
  <si>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</si>
  <si>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</si>
  <si>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</si>
  <si>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</si>
  <si>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</si>
  <si>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</si>
  <si>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</si>
  <si>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</si>
  <si>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</si>
  <si>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</si>
  <si>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</si>
  <si>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</si>
  <si>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</si>
  <si>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</si>
  <si>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</si>
  <si>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</si>
  <si>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</si>
  <si>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</si>
  <si>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</si>
  <si>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</si>
  <si>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</si>
  <si>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</si>
  <si>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</si>
  <si>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</si>
  <si>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</si>
  <si>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</si>
  <si>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</si>
  <si>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</si>
  <si>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</si>
  <si>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</si>
  <si>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</si>
  <si>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</si>
  <si>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</si>
  <si>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</si>
  <si>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</si>
  <si>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</si>
  <si>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</si>
  <si>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</si>
  <si>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</si>
  <si>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</si>
  <si>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</si>
  <si>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</si>
  <si>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</si>
  <si>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</si>
  <si>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</si>
  <si>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</si>
  <si>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</si>
  <si>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</si>
  <si>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</si>
  <si>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</si>
  <si>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</si>
  <si>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</si>
  <si>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</si>
  <si>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</si>
  <si>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</si>
  <si>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</si>
  <si>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</si>
  <si>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</si>
  <si>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</si>
  <si>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</si>
  <si>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</si>
  <si>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</si>
  <si>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</si>
  <si>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</si>
  <si>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</si>
  <si>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</si>
  <si>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</si>
  <si>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</si>
  <si>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</si>
  <si>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</si>
  <si>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</si>
  <si>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</si>
  <si>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</si>
  <si>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</si>
  <si>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</si>
  <si>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</si>
  <si>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</si>
  <si>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</si>
  <si>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</si>
  <si>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</si>
  <si>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</si>
  <si>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</si>
  <si>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</si>
  <si>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</si>
  <si>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</si>
  <si>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</si>
  <si>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</si>
  <si>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</si>
  <si>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</si>
  <si>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</si>
  <si>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</si>
  <si>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</si>
  <si>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</si>
  <si>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</si>
  <si>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</si>
  <si>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</si>
  <si>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</si>
  <si>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</si>
  <si>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</si>
  <si>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</si>
  <si>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</si>
  <si>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</si>
  <si>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</si>
  <si>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</si>
  <si>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</si>
  <si>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</si>
  <si>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</si>
  <si>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</si>
  <si>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</si>
  <si>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</si>
  <si>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</si>
  <si>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</si>
  <si>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</si>
  <si>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</si>
  <si>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</si>
  <si>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</si>
  <si>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</si>
  <si>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</si>
  <si>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</si>
  <si>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</si>
  <si>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</si>
  <si>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</si>
  <si>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</si>
  <si>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</si>
  <si>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</si>
  <si>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</si>
  <si>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</si>
  <si>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</si>
  <si>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</si>
  <si>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</si>
  <si>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</si>
  <si>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</si>
  <si>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</si>
  <si>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</si>
  <si>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</si>
  <si>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</si>
  <si>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</si>
  <si>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</si>
  <si>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</si>
  <si>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</si>
  <si>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</si>
  <si>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</si>
  <si>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</si>
  <si>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</si>
  <si>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</si>
  <si>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</si>
  <si>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</si>
  <si>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</si>
  <si>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</si>
  <si>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</si>
  <si>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</si>
  <si>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</si>
  <si>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</si>
  <si>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</si>
  <si>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</si>
  <si>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</si>
  <si>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</si>
  <si>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</si>
  <si>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</si>
  <si>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</si>
  <si>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</si>
  <si>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</si>
  <si>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</si>
  <si>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</si>
  <si>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</si>
  <si>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</si>
  <si>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</si>
  <si>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</si>
  <si>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</si>
  <si>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</si>
  <si>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</si>
  <si>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</si>
  <si>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</si>
  <si>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</si>
  <si>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</si>
  <si>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</si>
  <si>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</si>
  <si>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</si>
  <si>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</si>
  <si>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</si>
  <si>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</si>
  <si>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</si>
  <si>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</si>
  <si>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</si>
  <si>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</si>
  <si>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</si>
  <si>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</si>
  <si>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</si>
  <si>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</si>
  <si>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</si>
  <si>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</si>
  <si>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</si>
  <si>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</si>
  <si>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</si>
  <si>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</si>
  <si>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</si>
  <si>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</si>
  <si>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</si>
  <si>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</si>
  <si>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</si>
  <si>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</si>
  <si>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</si>
  <si>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</si>
  <si>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</si>
  <si>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</si>
  <si>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</si>
  <si>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</si>
  <si>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</si>
  <si>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</si>
  <si>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</si>
  <si>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</si>
  <si>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</si>
  <si>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</si>
  <si>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</si>
  <si>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</si>
  <si>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</si>
  <si>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</si>
  <si>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</si>
  <si>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</si>
  <si>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</si>
  <si>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</si>
  <si>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</si>
  <si>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</si>
  <si>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</si>
  <si>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</si>
  <si>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</si>
  <si>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</si>
  <si>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</si>
  <si>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</si>
  <si>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</si>
  <si>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</si>
  <si>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</si>
  <si>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</si>
  <si>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</si>
  <si>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</si>
  <si>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</si>
  <si>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</si>
  <si>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</si>
  <si>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</si>
  <si>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</si>
  <si>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</si>
  <si>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</si>
  <si>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</si>
  <si>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</si>
  <si>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</si>
  <si>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</si>
  <si>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</si>
  <si>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</si>
  <si>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</si>
  <si>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</si>
  <si>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</si>
  <si>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</si>
  <si>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</si>
  <si>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</si>
  <si>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</si>
  <si>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</si>
  <si>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</si>
  <si>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</si>
  <si>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</si>
  <si>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</si>
  <si>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</si>
  <si>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</si>
  <si>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</si>
  <si>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</si>
  <si>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</si>
  <si>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</si>
  <si>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</si>
  <si>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</si>
  <si>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</si>
  <si>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</si>
  <si>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</si>
  <si>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</si>
  <si>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</si>
  <si>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</si>
  <si>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</si>
  <si>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</si>
  <si>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</si>
  <si>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</si>
  <si>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</si>
  <si>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</si>
  <si>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</si>
  <si>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</si>
  <si>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</si>
  <si>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</si>
  <si>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</si>
  <si>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</si>
  <si>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</si>
  <si>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</si>
  <si>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</si>
  <si>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</si>
  <si>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</si>
  <si>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</si>
  <si>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</si>
  <si>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</si>
  <si>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</si>
  <si>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</si>
  <si>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</si>
  <si>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</si>
  <si>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</si>
  <si>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</si>
  <si>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</si>
  <si>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</si>
  <si>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</si>
  <si>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</si>
  <si>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</si>
  <si>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</si>
  <si>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</si>
  <si>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</si>
  <si>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</si>
  <si>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</si>
  <si>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</si>
  <si>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</si>
  <si>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</si>
  <si>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</si>
  <si>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</si>
  <si>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</si>
  <si>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</si>
  <si>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</si>
  <si>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</si>
  <si>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</si>
  <si>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</si>
  <si>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</si>
  <si>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</si>
  <si>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</si>
  <si>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</si>
  <si>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</si>
  <si>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</si>
  <si>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</si>
  <si>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</si>
  <si>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</si>
  <si>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</si>
  <si>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</si>
  <si>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</si>
  <si>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</si>
  <si>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</si>
  <si>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</si>
  <si>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</si>
  <si>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</si>
  <si>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</si>
  <si>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</si>
  <si>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</si>
  <si>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</si>
  <si>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</si>
  <si>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</si>
  <si>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</si>
  <si>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</si>
  <si>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</si>
  <si>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</si>
  <si>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</si>
  <si>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</si>
  <si>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</si>
  <si>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</si>
  <si>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</si>
  <si>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</si>
  <si>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</si>
  <si>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</si>
  <si>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</si>
  <si>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</si>
  <si>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</si>
  <si>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</si>
  <si>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</si>
  <si>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</si>
  <si>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</si>
  <si>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</si>
  <si>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</si>
  <si>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</si>
  <si>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</si>
  <si>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</si>
  <si>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</si>
  <si>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</si>
  <si>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</si>
  <si>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</si>
  <si>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</si>
  <si>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</si>
  <si>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</si>
  <si>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</si>
  <si>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</si>
  <si>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</si>
  <si>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</si>
  <si>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</si>
  <si>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</si>
  <si>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</si>
  <si>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</si>
  <si>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</si>
  <si>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</si>
  <si>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</si>
  <si>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</si>
  <si>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</si>
  <si>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</si>
  <si>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</si>
  <si>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</si>
  <si>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</si>
  <si>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</si>
  <si>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</si>
  <si>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</si>
  <si>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</si>
  <si>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</si>
  <si>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</si>
  <si>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</si>
  <si>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</si>
  <si>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</si>
  <si>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</si>
  <si>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</si>
  <si>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</si>
  <si>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</si>
  <si>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</si>
  <si>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</si>
  <si>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</si>
  <si>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</si>
  <si>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</si>
  <si>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</si>
  <si>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</si>
  <si>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</si>
  <si>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</si>
  <si>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</si>
  <si>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</si>
  <si>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</si>
  <si>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</si>
  <si>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</si>
  <si>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</si>
  <si>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</si>
  <si>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</si>
  <si>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</si>
  <si>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</si>
  <si>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</si>
  <si>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</si>
  <si>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</si>
  <si>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</si>
  <si>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</si>
  <si>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</si>
  <si>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</si>
  <si>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</si>
  <si>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</si>
  <si>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</si>
  <si>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</si>
  <si>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</si>
  <si>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</si>
  <si>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</si>
  <si>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</si>
  <si>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</si>
  <si>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</si>
  <si>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</si>
  <si>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</si>
  <si>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</si>
  <si>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</si>
  <si>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</si>
  <si>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</si>
  <si>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</si>
  <si>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</si>
  <si>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</si>
  <si>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</si>
  <si>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</si>
  <si>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</si>
  <si>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</si>
  <si>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</si>
  <si>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</si>
  <si>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</si>
  <si>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</si>
  <si>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</si>
  <si>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</si>
  <si>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</si>
  <si>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</si>
  <si>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</si>
  <si>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</si>
  <si>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</si>
  <si>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</si>
  <si>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</si>
  <si>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</si>
  <si>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</si>
  <si>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</si>
  <si>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</si>
  <si>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</si>
  <si>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</si>
  <si>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</si>
  <si>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</si>
  <si>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</si>
  <si>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</si>
  <si>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</si>
  <si>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</si>
  <si>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</si>
  <si>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</si>
  <si>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</si>
  <si>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</si>
  <si>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</si>
  <si>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</si>
  <si>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</si>
  <si>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</si>
  <si>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</si>
  <si>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</si>
  <si>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</si>
  <si>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</si>
  <si>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</si>
  <si>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</si>
  <si>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</si>
  <si>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</si>
  <si>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</si>
  <si>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</si>
  <si>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</si>
  <si>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</si>
  <si>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</si>
  <si>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</si>
  <si>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</si>
  <si>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</si>
  <si>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</si>
  <si>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</si>
  <si>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</si>
  <si>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</si>
  <si>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</si>
  <si>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</si>
  <si>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</si>
  <si>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</si>
  <si>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</si>
  <si>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</si>
  <si>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</si>
  <si>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</si>
  <si>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</si>
  <si>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</si>
  <si>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</si>
  <si>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</si>
  <si>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</si>
  <si>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</si>
  <si>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</si>
  <si>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</si>
  <si>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</si>
  <si>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</si>
  <si>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</si>
  <si>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</si>
  <si>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</si>
  <si>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</si>
  <si>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</si>
  <si>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</si>
  <si>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</si>
  <si>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</si>
  <si>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</si>
  <si>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</si>
  <si>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</si>
  <si>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</si>
  <si>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</si>
  <si>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</si>
  <si>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</si>
  <si>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</si>
  <si>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</si>
  <si>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</si>
  <si>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</si>
  <si>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</si>
  <si>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</si>
  <si>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</si>
  <si>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</si>
  <si>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</si>
  <si>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</si>
  <si>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</si>
  <si>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</si>
  <si>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</si>
  <si>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</si>
  <si>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</si>
  <si>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</si>
  <si>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</si>
  <si>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</si>
  <si>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</si>
  <si>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</si>
  <si>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</si>
  <si>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</si>
  <si>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</si>
  <si>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</si>
  <si>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</si>
  <si>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</si>
  <si>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</si>
  <si>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</si>
  <si>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</si>
  <si>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</si>
  <si>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</si>
  <si>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</si>
  <si>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</si>
  <si>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</si>
  <si>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</si>
  <si>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</si>
  <si>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</si>
  <si>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</si>
  <si>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</si>
  <si>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</si>
  <si>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</si>
  <si>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</si>
  <si>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</si>
  <si>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</si>
  <si>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</si>
  <si>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</si>
  <si>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</si>
  <si>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</si>
  <si>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</si>
  <si>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</si>
  <si>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</si>
  <si>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</si>
  <si>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</si>
  <si>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</si>
  <si>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</si>
  <si>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</si>
  <si>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</si>
  <si>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</si>
  <si>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</si>
  <si>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</si>
  <si>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</si>
  <si>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</si>
  <si>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</si>
  <si>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</si>
  <si>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</si>
  <si>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</si>
  <si>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</si>
  <si>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</si>
  <si>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</si>
  <si>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</si>
  <si>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</si>
  <si>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</si>
  <si>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</si>
  <si>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</si>
  <si>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</si>
  <si>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</si>
  <si>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</si>
  <si>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</si>
  <si>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</si>
  <si>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</si>
  <si>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</si>
  <si>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</si>
  <si>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</si>
  <si>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</si>
  <si>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</si>
  <si>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</si>
  <si>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</si>
  <si>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</si>
  <si>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</si>
  <si>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</si>
  <si>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</si>
  <si>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</si>
  <si>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</si>
  <si>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</si>
  <si>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</si>
  <si>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</si>
  <si>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</si>
  <si>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</si>
  <si>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</si>
  <si>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</si>
  <si>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</si>
  <si>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</si>
  <si>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</si>
  <si>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</si>
  <si>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</si>
  <si>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</si>
  <si>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</si>
  <si>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</si>
  <si>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</si>
  <si>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</si>
  <si>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</si>
  <si>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</si>
  <si>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</si>
  <si>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</si>
  <si>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</si>
  <si>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</si>
  <si>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</si>
  <si>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</si>
  <si>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</si>
  <si>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</si>
  <si>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</si>
  <si>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</si>
  <si>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</si>
  <si>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</si>
  <si>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</si>
  <si>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</si>
  <si>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</si>
  <si>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</si>
  <si>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</si>
  <si>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</si>
  <si>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</si>
  <si>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</si>
  <si>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</si>
  <si>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</si>
  <si>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</si>
  <si>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</si>
  <si>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</si>
  <si>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</si>
  <si>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</si>
  <si>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</si>
  <si>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</si>
  <si>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</si>
  <si>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</si>
  <si>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</si>
  <si>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</si>
  <si>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</si>
  <si>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</si>
  <si>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</si>
  <si>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</si>
  <si>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</si>
  <si>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</si>
  <si>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</si>
  <si>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</si>
  <si>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</si>
  <si>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</si>
  <si>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</si>
  <si>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</si>
  <si>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</si>
  <si>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</si>
  <si>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</si>
  <si>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</si>
  <si>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</si>
  <si>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</si>
  <si>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</si>
  <si>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</si>
  <si>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</si>
  <si>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</si>
  <si>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</si>
  <si>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</si>
  <si>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</si>
  <si>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</si>
  <si>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</si>
  <si>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</si>
  <si>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</si>
  <si>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</si>
  <si>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</si>
  <si>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</si>
  <si>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</si>
  <si>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</si>
  <si>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</si>
  <si>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</si>
  <si>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</si>
  <si>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</si>
  <si>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</si>
  <si>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</si>
  <si>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</si>
  <si>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</si>
  <si>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</si>
  <si>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</si>
  <si>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</si>
  <si>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</si>
  <si>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</si>
  <si>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</si>
  <si>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</si>
  <si>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</si>
  <si>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</si>
  <si>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</si>
  <si>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</si>
  <si>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</si>
  <si>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</si>
  <si>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</si>
  <si>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</si>
  <si>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</si>
  <si>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</si>
  <si>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</si>
  <si>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</si>
  <si>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</si>
  <si>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</si>
  <si>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</si>
  <si>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</si>
  <si>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</si>
  <si>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</si>
  <si>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</si>
  <si>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</si>
  <si>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</si>
  <si>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</si>
  <si>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</si>
  <si>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</si>
  <si>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</si>
  <si>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</si>
  <si>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</si>
  <si>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</si>
  <si>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</si>
  <si>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</si>
  <si>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</si>
  <si>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</si>
  <si>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</si>
  <si>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</si>
  <si>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</si>
  <si>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</si>
  <si>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</si>
  <si>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</si>
  <si>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</si>
  <si>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</si>
  <si>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</si>
  <si>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</si>
  <si>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</si>
  <si>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</si>
  <si>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</si>
  <si>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</si>
  <si>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</si>
  <si>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</si>
  <si>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</si>
  <si>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</si>
  <si>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</si>
  <si>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</si>
  <si>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</si>
  <si>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</si>
  <si>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</si>
  <si>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</si>
  <si>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</si>
  <si>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</si>
  <si>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</si>
  <si>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</si>
  <si>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</si>
  <si>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</si>
  <si>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</si>
  <si>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</si>
  <si>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</si>
  <si>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</si>
  <si>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</si>
  <si>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</si>
  <si>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</si>
  <si>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</si>
  <si>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</si>
  <si>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</si>
  <si>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</si>
  <si>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</si>
  <si>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</si>
  <si>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</si>
  <si>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</si>
  <si>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</si>
  <si>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</si>
  <si>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</si>
  <si>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</si>
  <si>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</si>
  <si>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</si>
  <si>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</si>
  <si>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</si>
  <si>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</si>
  <si>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</si>
  <si>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</si>
  <si>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</si>
  <si>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</si>
  <si>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</si>
  <si>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</si>
  <si>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</si>
  <si>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</si>
  <si>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</si>
  <si>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</si>
  <si>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</si>
  <si>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</si>
  <si>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</si>
  <si>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</si>
  <si>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</si>
  <si>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</si>
  <si>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</si>
  <si>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</si>
  <si>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</si>
  <si>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</si>
  <si>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</si>
  <si>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</si>
  <si>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</si>
  <si>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</si>
  <si>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</si>
  <si>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</si>
  <si>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</si>
  <si>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</si>
  <si>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</si>
  <si>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</si>
  <si>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</si>
  <si>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</si>
  <si>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</si>
  <si>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</si>
  <si>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</si>
  <si>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</si>
  <si>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</si>
  <si>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</si>
  <si>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</si>
  <si>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</si>
  <si>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</si>
  <si>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</si>
  <si>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</si>
  <si>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</si>
  <si>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</si>
  <si>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</si>
  <si>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</si>
  <si>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</si>
  <si>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</si>
  <si>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</si>
  <si>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</si>
  <si>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</si>
  <si>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</si>
  <si>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</si>
  <si>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</si>
  <si>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</si>
  <si>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</si>
  <si>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</si>
  <si>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</si>
  <si>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</si>
  <si>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</si>
  <si>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</si>
  <si>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</si>
  <si>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</si>
  <si>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</si>
  <si>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</si>
  <si>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</si>
  <si>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</si>
  <si>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</si>
  <si>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</si>
  <si>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</si>
  <si>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</si>
  <si>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</si>
  <si>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</si>
  <si>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</si>
  <si>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</si>
  <si>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</si>
  <si>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</si>
  <si>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</si>
  <si>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</si>
  <si>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</si>
  <si>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</si>
  <si>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</si>
  <si>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</si>
  <si>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</si>
  <si>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</si>
  <si>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</si>
  <si>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</si>
  <si>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</si>
  <si>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</si>
  <si>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</si>
  <si>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</si>
  <si>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</si>
  <si>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</si>
  <si>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</si>
  <si>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</si>
  <si>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</si>
  <si>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</si>
  <si>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</si>
  <si>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</si>
  <si>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</si>
  <si>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</si>
  <si>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</si>
  <si>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</si>
  <si>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</si>
  <si>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</si>
  <si>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</si>
  <si>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</si>
  <si>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</si>
  <si>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</si>
  <si>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</si>
  <si>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</si>
  <si>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</si>
  <si>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</si>
  <si>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</si>
  <si>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</si>
  <si>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</si>
  <si>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</si>
  <si>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</si>
  <si>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</si>
  <si>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</si>
  <si>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</si>
  <si>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</si>
  <si>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</si>
  <si>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</si>
  <si>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</si>
  <si>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</si>
  <si>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</si>
  <si>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</si>
  <si>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</si>
  <si>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</si>
  <si>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</si>
  <si>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</si>
  <si>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</si>
  <si>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</si>
  <si>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</si>
  <si>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</si>
  <si>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</si>
  <si>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</si>
  <si>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</si>
  <si>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</si>
  <si>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</si>
  <si>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</si>
  <si>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</si>
  <si>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</si>
  <si>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</si>
  <si>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</si>
  <si>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</si>
  <si>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</si>
  <si>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</si>
  <si>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</si>
  <si>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</si>
  <si>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</si>
  <si>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</si>
  <si>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</si>
  <si>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</si>
  <si>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</si>
  <si>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</si>
  <si>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</si>
  <si>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</si>
  <si>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</si>
  <si>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</si>
  <si>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</si>
  <si>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</si>
  <si>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</si>
  <si>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</si>
  <si>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</si>
  <si>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</si>
  <si>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</si>
  <si>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</si>
  <si>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</si>
  <si>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</si>
  <si>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</si>
  <si>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</si>
  <si>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</si>
  <si>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</si>
  <si>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</si>
  <si>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</si>
  <si>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</si>
  <si>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</si>
  <si>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</si>
  <si>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</si>
  <si>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</si>
  <si>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</si>
  <si>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</si>
  <si>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</si>
  <si>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</si>
  <si>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</si>
  <si>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</si>
  <si>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</si>
  <si>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</si>
  <si>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</si>
  <si>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</si>
  <si>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</si>
  <si>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</si>
  <si>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</si>
  <si>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</si>
  <si>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</si>
  <si>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</si>
  <si>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</si>
  <si>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</si>
  <si>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</si>
  <si>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</si>
  <si>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</si>
  <si>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</si>
  <si>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</si>
  <si>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</si>
  <si>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</si>
  <si>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</si>
  <si>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</si>
  <si>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</si>
  <si>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</si>
  <si>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</si>
  <si>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</si>
  <si>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</si>
  <si>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</si>
  <si>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</si>
  <si>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</si>
  <si>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</si>
  <si>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</si>
  <si>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</si>
  <si>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</si>
  <si>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</si>
  <si>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</si>
  <si>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</si>
  <si>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</si>
  <si>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</si>
  <si>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</si>
  <si>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</si>
  <si>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</si>
  <si>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</si>
  <si>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</si>
  <si>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</si>
  <si>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</si>
  <si>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</si>
  <si>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</si>
  <si>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</si>
  <si>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</si>
  <si>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</si>
  <si>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</si>
  <si>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</si>
  <si>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</si>
  <si>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</si>
  <si>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</si>
  <si>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</si>
  <si>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</si>
  <si>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</si>
  <si>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</si>
  <si>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</si>
  <si>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</si>
  <si>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</si>
  <si>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</si>
  <si>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</si>
  <si>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</si>
  <si>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</si>
  <si>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</si>
  <si>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</si>
  <si>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</si>
  <si>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</si>
  <si>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</si>
  <si>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</si>
  <si>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</si>
  <si>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</si>
  <si>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</si>
  <si>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</si>
  <si>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</si>
  <si>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</si>
  <si>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</si>
  <si>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</si>
  <si>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</si>
  <si>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</si>
  <si>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</si>
  <si>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</si>
  <si>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</si>
  <si>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</si>
  <si>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</si>
  <si>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</si>
  <si>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</si>
  <si>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</si>
  <si>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</si>
  <si>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</si>
  <si>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</si>
  <si>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</si>
  <si>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</si>
  <si>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</si>
  <si>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</si>
  <si>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</si>
  <si>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</si>
  <si>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</si>
  <si>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</si>
  <si>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</si>
  <si>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</si>
  <si>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</si>
  <si>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</si>
  <si>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</si>
  <si>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</si>
  <si>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</si>
  <si>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</si>
  <si>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</si>
  <si>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</si>
  <si>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</si>
  <si>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</si>
  <si>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</si>
  <si>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</si>
  <si>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</si>
  <si>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</si>
  <si>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</si>
  <si>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</si>
  <si>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</si>
  <si>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</si>
  <si>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</si>
  <si>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</si>
  <si>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</si>
  <si>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</si>
  <si>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</si>
  <si>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</si>
  <si>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</si>
  <si>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</si>
  <si>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</si>
  <si>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</si>
  <si>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</si>
  <si>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</si>
  <si>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</si>
  <si>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</si>
  <si>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</si>
  <si>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</si>
  <si>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</si>
  <si>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</si>
  <si>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</si>
  <si>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</si>
  <si>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</si>
  <si>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</si>
  <si>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</si>
  <si>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</si>
  <si>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</si>
  <si>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</si>
  <si>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</si>
  <si>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</si>
  <si>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</si>
  <si>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</si>
  <si>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</si>
  <si>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</si>
  <si>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</si>
  <si>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</si>
  <si>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</si>
  <si>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</si>
  <si>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</si>
  <si>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</si>
  <si>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</si>
  <si>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</si>
  <si>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</si>
  <si>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</si>
  <si>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</si>
  <si>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</si>
  <si>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</si>
  <si>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</si>
  <si>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</si>
  <si>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</si>
  <si>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</si>
  <si>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</si>
  <si>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</si>
  <si>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</si>
  <si>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</si>
  <si>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</si>
  <si>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</si>
  <si>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</si>
  <si>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</si>
  <si>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</si>
  <si>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</si>
  <si>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</si>
  <si>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</si>
  <si>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</si>
  <si>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</si>
  <si>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</si>
  <si>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</si>
  <si>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</si>
  <si>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</si>
  <si>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</si>
  <si>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</si>
  <si>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</si>
  <si>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</si>
  <si>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</si>
  <si>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</si>
  <si>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</si>
  <si>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</si>
  <si>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</si>
  <si>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</si>
  <si>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</si>
  <si>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</si>
  <si>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</si>
  <si>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</si>
  <si>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</si>
  <si>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</si>
  <si>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</si>
  <si>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</si>
  <si>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</si>
  <si>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</si>
  <si>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</si>
  <si>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</si>
  <si>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</si>
  <si>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</si>
  <si>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</si>
  <si>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</si>
  <si>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</si>
  <si>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</si>
  <si>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</si>
  <si>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</si>
  <si>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</si>
  <si>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</si>
  <si>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</si>
  <si>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</si>
  <si>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</si>
  <si>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</si>
  <si>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</si>
  <si>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</si>
  <si>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</si>
  <si>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</si>
  <si>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</si>
  <si>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</si>
  <si>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</si>
  <si>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</si>
  <si>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</si>
  <si>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</si>
  <si>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</si>
  <si>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</si>
  <si>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</si>
  <si>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</si>
  <si>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</si>
  <si>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</si>
  <si>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</si>
  <si>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</si>
  <si>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</si>
  <si>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</si>
  <si>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</si>
  <si>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</si>
  <si>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</si>
  <si>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</si>
  <si>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</si>
  <si>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</si>
  <si>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</si>
  <si>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</si>
  <si>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</si>
  <si>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</si>
  <si>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</si>
  <si>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</si>
  <si>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</si>
  <si>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</si>
  <si>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</si>
  <si>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</si>
  <si>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</si>
  <si>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</si>
  <si>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</si>
  <si>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</si>
  <si>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</si>
  <si>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</si>
  <si>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</si>
  <si>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</si>
  <si>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</si>
  <si>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</si>
  <si>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</si>
  <si>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</si>
  <si>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</si>
  <si>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</si>
  <si>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</si>
  <si>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</si>
  <si>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</si>
  <si>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</si>
  <si>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</si>
  <si>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</si>
  <si>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</si>
  <si>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</si>
  <si>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</si>
  <si>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</si>
  <si>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</si>
  <si>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</si>
  <si>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</si>
  <si>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</si>
  <si>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</si>
  <si>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</si>
  <si>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</si>
  <si>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</si>
  <si>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</si>
  <si>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</si>
  <si>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</si>
  <si>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</si>
  <si>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</si>
  <si>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</si>
  <si>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</si>
  <si>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</si>
  <si>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</si>
  <si>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</si>
  <si>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</si>
  <si>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</si>
  <si>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</si>
  <si>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</si>
  <si>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</si>
  <si>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</si>
  <si>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</si>
  <si>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</si>
  <si>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</si>
  <si>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</si>
  <si>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</si>
  <si>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</si>
  <si>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</si>
  <si>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</si>
  <si>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</si>
  <si>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</si>
  <si>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</si>
  <si>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</si>
  <si>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</si>
  <si>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</si>
  <si>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</si>
  <si>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</si>
  <si>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</si>
  <si>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</si>
  <si>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</si>
  <si>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</si>
  <si>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</si>
  <si>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</si>
  <si>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</si>
  <si>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</si>
  <si>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</si>
  <si>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</si>
  <si>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</si>
  <si>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</si>
  <si>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</si>
  <si>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</si>
  <si>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</si>
  <si>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</si>
  <si>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</si>
  <si>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</si>
  <si>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</si>
  <si>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</si>
  <si>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</si>
  <si>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</si>
  <si>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</si>
  <si>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</si>
  <si>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</si>
  <si>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</si>
  <si>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</si>
  <si>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</si>
  <si>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</si>
  <si>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</si>
  <si>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</si>
  <si>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</si>
  <si>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</si>
  <si>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</si>
  <si>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</si>
  <si>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</si>
  <si>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</si>
  <si>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</si>
  <si>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</si>
  <si>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</si>
  <si>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</si>
  <si>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</si>
  <si>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</si>
  <si>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</si>
  <si>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</si>
  <si>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</si>
  <si>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</si>
  <si>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</si>
  <si>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</si>
  <si>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</si>
  <si>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</si>
  <si>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</si>
  <si>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</si>
  <si>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</si>
  <si>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</si>
  <si>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</si>
  <si>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</si>
  <si>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</si>
  <si>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</si>
  <si>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</si>
  <si>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</si>
  <si>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</si>
  <si>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</si>
  <si>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</si>
  <si>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</si>
  <si>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</si>
  <si>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</si>
  <si>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</si>
  <si>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</si>
  <si>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</si>
  <si>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</si>
  <si>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</si>
  <si>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</si>
  <si>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</si>
  <si>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</si>
  <si>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</si>
  <si>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</si>
  <si>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</si>
  <si>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</si>
  <si>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</si>
  <si>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</si>
  <si>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</si>
  <si>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</si>
  <si>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</si>
  <si>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</si>
  <si>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</si>
  <si>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</si>
  <si>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</si>
  <si>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</si>
  <si>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</si>
  <si>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</si>
  <si>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</si>
  <si>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</si>
  <si>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</si>
  <si>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</si>
  <si>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</si>
  <si>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</si>
  <si>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</si>
  <si>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</si>
  <si>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</si>
  <si>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</si>
  <si>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</si>
  <si>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</si>
  <si>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</si>
  <si>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</si>
  <si>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</si>
  <si>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</si>
  <si>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</si>
  <si>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</si>
  <si>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</si>
  <si>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</si>
  <si>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</si>
  <si>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</si>
  <si>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</si>
  <si>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</si>
  <si>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</si>
  <si>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</si>
  <si>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</si>
  <si>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</si>
  <si>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</si>
  <si>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</si>
  <si>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</si>
  <si>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</si>
  <si>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</si>
  <si>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</si>
  <si>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</si>
  <si>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</si>
  <si>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</si>
  <si>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</si>
  <si>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</si>
  <si>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</si>
  <si>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</si>
  <si>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</si>
  <si>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</si>
  <si>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</si>
  <si>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</si>
  <si>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</si>
  <si>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</si>
  <si>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</si>
  <si>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</si>
  <si>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</si>
  <si>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</si>
  <si>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</si>
  <si>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</si>
  <si>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</si>
  <si>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</si>
  <si>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</si>
  <si>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</si>
  <si>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</si>
  <si>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</si>
  <si>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</si>
  <si>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</si>
  <si>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</si>
  <si>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</si>
  <si>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</si>
  <si>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</si>
  <si>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</si>
  <si>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</si>
  <si>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</si>
  <si>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</si>
  <si>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</si>
  <si>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</si>
  <si>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</si>
  <si>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</si>
  <si>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</si>
  <si>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</si>
  <si>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</si>
  <si>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</si>
  <si>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</si>
  <si>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</si>
  <si>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</si>
  <si>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</si>
  <si>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</si>
  <si>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</si>
  <si>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</si>
  <si>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</si>
  <si>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</si>
  <si>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</si>
  <si>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</si>
  <si>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</si>
  <si>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</si>
  <si>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</si>
  <si>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</si>
  <si>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</si>
  <si>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</si>
  <si>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</si>
  <si>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</si>
  <si>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</si>
  <si>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</si>
  <si>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</si>
  <si>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</si>
  <si>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</si>
  <si>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</si>
  <si>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</si>
  <si>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</si>
  <si>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</si>
  <si>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</si>
  <si>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</si>
  <si>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</si>
  <si>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</si>
  <si>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</si>
  <si>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</si>
  <si>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</si>
  <si>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</si>
  <si>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</si>
  <si>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</si>
  <si>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</si>
  <si>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</si>
  <si>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</si>
  <si>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</si>
  <si>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</si>
  <si>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</si>
  <si>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</si>
  <si>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</si>
  <si>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</si>
  <si>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</si>
  <si>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</si>
  <si>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</si>
  <si>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</si>
  <si>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</si>
  <si>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</si>
  <si>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</si>
  <si>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</si>
  <si>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</si>
  <si>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</si>
  <si>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</si>
  <si>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</si>
  <si>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</si>
  <si>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</si>
  <si>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</si>
  <si>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</si>
  <si>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</si>
  <si>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</si>
  <si>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</si>
  <si>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</si>
  <si>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</si>
  <si>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</si>
  <si>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</si>
  <si>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</si>
  <si>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</si>
  <si>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</si>
  <si>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</si>
  <si>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</si>
  <si>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</si>
  <si>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</si>
  <si>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</si>
  <si>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</si>
  <si>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</si>
  <si>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</si>
  <si>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</si>
  <si>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</si>
  <si>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</si>
  <si>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</si>
  <si>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</si>
  <si>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</si>
  <si>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</si>
  <si>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</si>
  <si>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</si>
  <si>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</si>
  <si>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</si>
  <si>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</si>
  <si>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</si>
  <si>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</si>
  <si>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</si>
  <si>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</si>
  <si>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</si>
  <si>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</si>
  <si>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</si>
  <si>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</si>
  <si>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</si>
  <si>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</si>
  <si>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</si>
  <si>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</si>
  <si>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</si>
  <si>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</si>
  <si>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</si>
  <si>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</si>
  <si>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</si>
  <si>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</si>
  <si>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</si>
  <si>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</si>
  <si>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</si>
  <si>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</si>
  <si>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</si>
  <si>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</si>
  <si>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</si>
  <si>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</si>
  <si>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</si>
  <si>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</si>
  <si>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</si>
  <si>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</si>
  <si>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</si>
  <si>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</si>
  <si>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</si>
  <si>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</si>
  <si>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</si>
  <si>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</si>
  <si>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</si>
  <si>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</si>
  <si>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</si>
  <si>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</si>
  <si>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</si>
  <si>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</si>
  <si>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</si>
  <si>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</si>
  <si>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</si>
  <si>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</si>
  <si>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</si>
  <si>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</si>
  <si>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</si>
  <si>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</si>
  <si>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</si>
  <si>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</si>
  <si>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</si>
  <si>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</si>
  <si>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</si>
  <si>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</si>
  <si>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</si>
  <si>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</si>
  <si>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</si>
  <si>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</si>
  <si>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</si>
  <si>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</si>
  <si>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</si>
  <si>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</si>
  <si>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</si>
  <si>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</si>
  <si>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</si>
  <si>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</si>
  <si>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</si>
  <si>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</si>
  <si>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</si>
  <si>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</si>
  <si>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</si>
  <si>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</si>
  <si>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</si>
  <si>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</si>
  <si>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</si>
  <si>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</si>
  <si>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</si>
  <si>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</si>
  <si>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</si>
  <si>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</si>
  <si>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</si>
  <si>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</si>
  <si>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</si>
  <si>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</si>
  <si>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</si>
  <si>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</si>
  <si>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</si>
  <si>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</si>
  <si>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</si>
  <si>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</si>
  <si>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</si>
  <si>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</si>
  <si>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</si>
  <si>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</si>
  <si>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</si>
  <si>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</si>
  <si>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</si>
  <si>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</si>
  <si>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</si>
  <si>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</si>
  <si>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</si>
  <si>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</si>
  <si>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</si>
  <si>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</si>
  <si>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</si>
  <si>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</si>
  <si>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</si>
  <si>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</si>
  <si>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</si>
  <si>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</si>
  <si>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</si>
  <si>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</si>
  <si>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</si>
  <si>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</si>
  <si>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</si>
  <si>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</si>
  <si>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</si>
  <si>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</si>
  <si>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</si>
  <si>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</si>
  <si>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</si>
  <si>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</si>
  <si>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</si>
  <si>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</si>
  <si>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</si>
  <si>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</si>
  <si>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</si>
  <si>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</si>
  <si>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</si>
  <si>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</si>
  <si>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</si>
  <si>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</si>
  <si>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</si>
  <si>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</si>
  <si>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</si>
  <si>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</si>
  <si>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</si>
  <si>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</si>
  <si>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</si>
  <si>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</si>
  <si>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</si>
  <si>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</si>
  <si>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</si>
  <si>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</si>
  <si>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</si>
  <si>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</si>
  <si>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</si>
  <si>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</si>
  <si>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</si>
  <si>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</si>
  <si>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</si>
  <si>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</si>
  <si>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</si>
  <si>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</si>
  <si>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</si>
  <si>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</si>
  <si>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</si>
  <si>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</si>
  <si>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</si>
  <si>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</si>
  <si>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</si>
  <si>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</si>
  <si>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</si>
  <si>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</si>
  <si>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</si>
  <si>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</si>
  <si>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</si>
  <si>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</si>
  <si>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</si>
  <si>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</si>
  <si>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</si>
  <si>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</si>
  <si>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</si>
  <si>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</si>
  <si>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</si>
  <si>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</si>
  <si>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</si>
  <si>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</si>
  <si>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</si>
  <si>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</si>
  <si>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</si>
  <si>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</si>
  <si>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</si>
  <si>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</si>
  <si>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</si>
  <si>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</si>
  <si>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</si>
  <si>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</si>
  <si>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</si>
  <si>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</si>
  <si>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</si>
  <si>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</si>
  <si>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</si>
  <si>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</si>
  <si>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</si>
  <si>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</si>
  <si>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</si>
  <si>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</si>
  <si>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</si>
  <si>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</si>
  <si>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</si>
  <si>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</si>
  <si>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</si>
  <si>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</si>
  <si>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</si>
  <si>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</si>
  <si>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</si>
  <si>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</si>
  <si>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</si>
  <si>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</si>
  <si>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</si>
  <si>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</si>
  <si>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</si>
  <si>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</si>
  <si>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</si>
  <si>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</si>
  <si>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</si>
  <si>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</si>
  <si>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</si>
  <si>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</si>
  <si>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</si>
  <si>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</si>
  <si>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</si>
  <si>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</si>
  <si>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</si>
  <si>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</si>
  <si>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</si>
  <si>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</si>
  <si>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</si>
  <si>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</si>
  <si>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</si>
  <si>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</si>
  <si>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</si>
  <si>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</si>
  <si>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</si>
  <si>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</si>
  <si>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</si>
  <si>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</si>
  <si>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</si>
  <si>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</si>
  <si>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</si>
  <si>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</si>
  <si>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</si>
  <si>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</si>
  <si>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</si>
  <si>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</si>
  <si>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</si>
  <si>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</si>
  <si>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</si>
  <si>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</si>
  <si>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</si>
  <si>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</si>
  <si>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</si>
  <si>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</si>
  <si>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</si>
  <si>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</si>
  <si>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</si>
  <si>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</si>
  <si>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</si>
  <si>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</si>
  <si>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</si>
  <si>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</si>
  <si>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</si>
  <si>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</si>
  <si>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</si>
  <si>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</si>
  <si>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</si>
  <si>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</si>
  <si>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</si>
  <si>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</si>
  <si>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</si>
  <si>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</si>
  <si>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</si>
  <si>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</si>
  <si>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</si>
  <si>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</si>
  <si>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</si>
  <si>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</si>
  <si>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</si>
  <si>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</si>
  <si>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</si>
  <si>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</si>
  <si>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</si>
  <si>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</si>
  <si>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</si>
  <si>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</si>
  <si>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</si>
  <si>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</si>
  <si>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</si>
  <si>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</si>
  <si>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</si>
  <si>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</si>
  <si>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</si>
  <si>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</si>
  <si>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</si>
  <si>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</si>
  <si>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</si>
  <si>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</si>
  <si>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</si>
  <si>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</si>
  <si>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</si>
  <si>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</si>
  <si>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</si>
  <si>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</si>
  <si>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</si>
  <si>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</si>
  <si>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</si>
  <si>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</si>
  <si>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</si>
  <si>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</si>
  <si>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</si>
  <si>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</si>
  <si>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</si>
  <si>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</si>
  <si>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</si>
  <si>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</si>
  <si>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</si>
  <si>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</si>
  <si>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</si>
  <si>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</si>
  <si>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</si>
  <si>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</si>
  <si>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</si>
  <si>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</si>
  <si>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</si>
  <si>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</si>
  <si>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</si>
  <si>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</si>
  <si>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</si>
  <si>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</si>
  <si>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</si>
  <si>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</si>
  <si>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</si>
  <si>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</si>
  <si>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</si>
  <si>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</si>
  <si>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</si>
  <si>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</si>
  <si>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</si>
  <si>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</si>
  <si>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</si>
  <si>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</si>
  <si>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</si>
  <si>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</si>
  <si>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</si>
  <si>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</si>
  <si>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</si>
  <si>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</si>
  <si>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</si>
  <si>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</si>
  <si>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</si>
  <si>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</si>
  <si>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</si>
  <si>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</si>
  <si>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</si>
  <si>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</si>
  <si>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</si>
  <si>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</si>
  <si>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</si>
  <si>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</si>
  <si>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</si>
  <si>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</si>
  <si>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</si>
  <si>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</si>
  <si>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</si>
  <si>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</si>
  <si>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</si>
  <si>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</si>
  <si>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</si>
  <si>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</si>
  <si>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</si>
  <si>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</si>
  <si>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</si>
  <si>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</si>
  <si>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</si>
  <si>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</si>
  <si>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</si>
  <si>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</si>
  <si>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</si>
  <si>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</si>
  <si>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</si>
  <si>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</si>
  <si>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</si>
  <si>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</si>
  <si>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</si>
  <si>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</si>
  <si>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</si>
  <si>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</si>
  <si>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</si>
  <si>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</si>
  <si>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</si>
  <si>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</si>
  <si>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</si>
  <si>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</si>
  <si>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</si>
  <si>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</si>
  <si>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</si>
  <si>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</si>
  <si>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</si>
  <si>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</si>
  <si>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</si>
  <si>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</si>
  <si>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</si>
  <si>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</si>
  <si>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</si>
  <si>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</si>
  <si>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</si>
  <si>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</si>
  <si>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</si>
  <si>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</si>
  <si>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</si>
  <si>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</si>
  <si>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</si>
  <si>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</si>
  <si>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</si>
  <si>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</si>
  <si>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</si>
  <si>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</si>
  <si>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</si>
  <si>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</si>
  <si>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</si>
  <si>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</si>
  <si>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</si>
  <si>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</si>
  <si>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</si>
  <si>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</si>
  <si>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</si>
  <si>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</si>
  <si>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</si>
  <si>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</si>
  <si>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</si>
  <si>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</si>
  <si>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</si>
  <si>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</si>
  <si>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</si>
  <si>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</si>
  <si>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</si>
  <si>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</si>
  <si>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</si>
  <si>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</si>
  <si>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</si>
  <si>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</si>
  <si>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</si>
  <si>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</si>
  <si>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</si>
  <si>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</si>
  <si>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</si>
  <si>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</si>
  <si>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</si>
  <si>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</si>
  <si>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</si>
  <si>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</si>
  <si>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</si>
  <si>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</si>
  <si>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</si>
  <si>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</si>
  <si>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</si>
  <si>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</si>
  <si>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</si>
  <si>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</si>
  <si>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</si>
  <si>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</si>
  <si>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</si>
  <si>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</si>
  <si>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</si>
  <si>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</si>
  <si>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</si>
  <si>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</si>
  <si>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</si>
  <si>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</si>
  <si>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</si>
  <si>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</si>
  <si>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</si>
  <si>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</si>
  <si>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</si>
  <si>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</si>
  <si>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</si>
  <si>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</si>
  <si>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</si>
  <si>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</si>
  <si>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</si>
  <si>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</si>
  <si>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</si>
  <si>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</si>
  <si>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</si>
  <si>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</si>
  <si>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</si>
  <si>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</si>
  <si>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</si>
  <si>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</si>
  <si>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</si>
  <si>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</si>
  <si>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</si>
  <si>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</si>
  <si>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</si>
  <si>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</si>
  <si>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</si>
  <si>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</si>
  <si>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</si>
  <si>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</si>
  <si>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</si>
  <si>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</si>
  <si>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</si>
  <si>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</si>
  <si>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</si>
  <si>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</si>
  <si>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</si>
  <si>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</si>
  <si>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</si>
  <si>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</si>
  <si>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</si>
  <si>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</si>
  <si>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</si>
  <si>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</si>
  <si>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</si>
  <si>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</si>
  <si>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</si>
  <si>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</si>
  <si>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</si>
  <si>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</si>
  <si>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</si>
  <si>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</si>
  <si>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</si>
  <si>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</si>
  <si>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</si>
  <si>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</si>
  <si>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</si>
  <si>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</si>
  <si>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</si>
  <si>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</si>
  <si>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</si>
  <si>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</si>
  <si>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</si>
  <si>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</si>
  <si>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</si>
  <si>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</si>
  <si>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</si>
  <si>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</si>
  <si>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</si>
  <si>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</si>
  <si>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</si>
  <si>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</si>
  <si>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</si>
  <si>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</si>
  <si>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</si>
  <si>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</si>
  <si>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</si>
  <si>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</si>
  <si>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</si>
  <si>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</si>
  <si>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</si>
  <si>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</si>
  <si>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</si>
  <si>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</si>
  <si>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</si>
  <si>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</si>
  <si>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</si>
  <si>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</si>
  <si>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</si>
  <si>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</si>
  <si>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</si>
  <si>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</si>
  <si>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</si>
  <si>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</si>
  <si>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</si>
  <si>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</si>
  <si>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</si>
  <si>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</si>
  <si>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</si>
  <si>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</si>
  <si>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</si>
  <si>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</si>
  <si>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</si>
  <si>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</si>
  <si>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</si>
  <si>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</si>
  <si>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</si>
  <si>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</si>
  <si>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</si>
  <si>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</si>
  <si>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</si>
  <si>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</si>
  <si>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</si>
  <si>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</si>
  <si>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</si>
  <si>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</si>
  <si>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</si>
  <si>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</si>
  <si>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</si>
  <si>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</si>
  <si>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</si>
  <si>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</si>
  <si>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</si>
  <si>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</si>
  <si>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</si>
  <si>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</si>
  <si>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</si>
  <si>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</si>
  <si>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</si>
  <si>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</si>
  <si>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</si>
  <si>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</si>
  <si>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</si>
  <si>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</si>
  <si>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</si>
  <si>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</si>
  <si>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</si>
  <si>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</si>
  <si>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</si>
  <si>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</si>
  <si>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</si>
  <si>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</si>
  <si>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</si>
  <si>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</si>
  <si>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</si>
  <si>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</si>
  <si>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</si>
  <si>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</si>
  <si>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</si>
  <si>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</si>
  <si>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</si>
  <si>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</si>
  <si>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</si>
  <si>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</si>
  <si>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</si>
  <si>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</si>
  <si>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</si>
  <si>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</si>
  <si>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</si>
  <si>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</si>
  <si>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</si>
  <si>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</si>
  <si>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</si>
  <si>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</si>
  <si>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</si>
  <si>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</si>
  <si>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</si>
  <si>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</si>
  <si>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</si>
  <si>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</si>
  <si>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</si>
  <si>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</si>
  <si>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</si>
  <si>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</si>
  <si>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</si>
  <si>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</si>
  <si>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</si>
  <si>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</si>
  <si>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</si>
  <si>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</si>
  <si>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</si>
  <si>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</si>
  <si>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</si>
  <si>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</si>
  <si>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</si>
  <si>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</si>
  <si>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</si>
  <si>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</si>
  <si>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</si>
  <si>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</si>
  <si>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</si>
  <si>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</si>
  <si>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</si>
  <si>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</si>
  <si>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</si>
  <si>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</si>
  <si>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</si>
  <si>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</si>
  <si>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</si>
  <si>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</si>
  <si>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</si>
  <si>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</si>
  <si>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</si>
  <si>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</si>
  <si>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</si>
  <si>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</si>
  <si>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</si>
  <si>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</si>
  <si>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</si>
  <si>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</si>
  <si>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</si>
  <si>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</si>
  <si>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</si>
  <si>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</si>
  <si>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</si>
  <si>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</si>
  <si>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</si>
  <si>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</si>
  <si>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</si>
  <si>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</si>
  <si>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</si>
  <si>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</si>
  <si>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</si>
  <si>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</si>
  <si>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</si>
  <si>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</si>
  <si>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</si>
  <si>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</si>
  <si>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</si>
  <si>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</si>
  <si>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</si>
  <si>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</si>
  <si>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</si>
  <si>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</si>
  <si>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</si>
  <si>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</si>
  <si>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</si>
  <si>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</si>
  <si>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</si>
  <si>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</si>
  <si>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</si>
  <si>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</si>
  <si>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</si>
  <si>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</si>
  <si>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</si>
  <si>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</si>
  <si>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</si>
  <si>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</si>
  <si>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</si>
  <si>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</si>
  <si>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</si>
  <si>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</si>
  <si>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</si>
  <si>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</si>
  <si>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</si>
  <si>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</si>
  <si>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</si>
  <si>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</si>
  <si>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</si>
  <si>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</si>
  <si>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</si>
  <si>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</si>
  <si>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</si>
  <si>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</si>
  <si>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</si>
  <si>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</si>
  <si>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</si>
  <si>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</si>
  <si>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</si>
  <si>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</si>
  <si>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</si>
  <si>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</si>
  <si>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</si>
  <si>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</si>
  <si>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</si>
  <si>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</si>
  <si>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</si>
  <si>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</si>
  <si>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</si>
  <si>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</si>
  <si>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</si>
  <si>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</si>
  <si>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</si>
  <si>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</si>
  <si>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</si>
  <si>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</si>
  <si>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</si>
  <si>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</si>
  <si>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</si>
  <si>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</si>
  <si>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</si>
  <si>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</si>
  <si>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</si>
  <si>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</si>
  <si>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</si>
  <si>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</si>
  <si>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</si>
  <si>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</si>
  <si>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</si>
  <si>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</si>
  <si>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</si>
  <si>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</si>
  <si>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</si>
  <si>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</si>
  <si>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</si>
  <si>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</si>
  <si>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</si>
  <si>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</si>
  <si>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</si>
  <si>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</si>
  <si>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</si>
  <si>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</si>
  <si>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</si>
  <si>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</si>
  <si>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</si>
  <si>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</si>
  <si>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</si>
  <si>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</si>
  <si>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</si>
  <si>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</si>
  <si>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</si>
  <si>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</si>
  <si>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</si>
  <si>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</si>
  <si>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</si>
  <si>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</si>
  <si>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</si>
  <si>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</si>
  <si>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</si>
  <si>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</si>
  <si>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</si>
  <si>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</si>
  <si>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</si>
  <si>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</si>
  <si>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</si>
  <si>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</si>
  <si>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</si>
  <si>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</si>
  <si>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</si>
  <si>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</si>
  <si>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</si>
  <si>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</si>
  <si>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</si>
  <si>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</si>
  <si>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</si>
  <si>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</si>
  <si>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</si>
  <si>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</si>
  <si>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</si>
  <si>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</si>
  <si>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</si>
  <si>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</si>
  <si>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</si>
  <si>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</si>
  <si>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</si>
  <si>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</si>
  <si>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</si>
  <si>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</si>
  <si>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</si>
  <si>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</si>
  <si>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</si>
  <si>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</si>
  <si>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</si>
  <si>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</si>
  <si>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</si>
  <si>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</si>
  <si>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</si>
  <si>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</si>
  <si>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</si>
  <si>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</si>
  <si>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</si>
  <si>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</si>
  <si>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</si>
  <si>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</si>
  <si>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</si>
  <si>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</si>
  <si>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</si>
  <si>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</si>
  <si>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</si>
  <si>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</si>
  <si>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</si>
  <si>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</si>
  <si>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</si>
  <si>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</si>
  <si>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</si>
  <si>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</si>
  <si>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</si>
  <si>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</si>
  <si>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</si>
  <si>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</si>
  <si>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</si>
  <si>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</si>
  <si>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</si>
  <si>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</si>
  <si>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</si>
  <si>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</si>
  <si>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</si>
  <si>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</si>
  <si>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</si>
  <si>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</si>
  <si>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</si>
  <si>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</si>
  <si>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</si>
  <si>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</si>
  <si>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</si>
  <si>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</si>
  <si>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</si>
  <si>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</si>
  <si>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</si>
  <si>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</si>
  <si>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</si>
  <si>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</si>
  <si>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</si>
  <si>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</si>
  <si>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</si>
  <si>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</si>
  <si>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</si>
  <si>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</si>
  <si>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</si>
  <si>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</si>
  <si>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</si>
  <si>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</si>
  <si>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</si>
  <si>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</si>
  <si>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</si>
  <si>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</si>
  <si>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</si>
  <si>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</si>
  <si>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</si>
  <si>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</si>
  <si>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</si>
  <si>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</si>
  <si>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</si>
  <si>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</si>
  <si>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</si>
  <si>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</si>
  <si>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</si>
  <si>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</si>
  <si>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</si>
  <si>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</si>
  <si>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</si>
  <si>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</si>
  <si>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</si>
  <si>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</si>
  <si>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</si>
  <si>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</si>
  <si>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</si>
  <si>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</si>
  <si>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</si>
  <si>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</si>
  <si>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</si>
  <si>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</si>
  <si>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</si>
  <si>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</si>
  <si>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</si>
  <si>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</si>
  <si>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</si>
  <si>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</si>
  <si>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</si>
  <si>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</si>
  <si>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</si>
  <si>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</si>
  <si>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</si>
  <si>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</si>
  <si>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</si>
  <si>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</si>
  <si>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</si>
  <si>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</si>
  <si>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</si>
  <si>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</si>
  <si>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</si>
  <si>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</si>
  <si>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</si>
  <si>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</si>
  <si>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</si>
  <si>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</si>
  <si>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</si>
  <si>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</si>
  <si>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</si>
  <si>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</si>
  <si>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</si>
  <si>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</si>
  <si>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</si>
  <si>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</si>
  <si>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</si>
  <si>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</si>
  <si>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</si>
  <si>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</si>
  <si>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</si>
  <si>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</si>
  <si>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</si>
  <si>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</si>
  <si>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</si>
  <si>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</si>
  <si>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</si>
  <si>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</si>
  <si>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</si>
  <si>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</si>
  <si>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</si>
  <si>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</si>
  <si>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</si>
  <si>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</si>
  <si>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</si>
  <si>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</si>
  <si>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</si>
  <si>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</si>
  <si>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</si>
  <si>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</si>
  <si>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</si>
  <si>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</si>
  <si>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</si>
  <si>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</si>
  <si>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</si>
  <si>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</si>
  <si>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</si>
  <si>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</si>
  <si>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</si>
  <si>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</si>
  <si>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</si>
  <si>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</si>
  <si>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</si>
  <si>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</si>
  <si>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</si>
  <si>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</si>
  <si>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</si>
  <si>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</si>
  <si>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</si>
  <si>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</si>
  <si>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</si>
  <si>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</si>
  <si>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</si>
  <si>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</si>
  <si>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</si>
  <si>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</si>
  <si>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</si>
  <si>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</si>
  <si>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</si>
  <si>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</si>
  <si>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</si>
  <si>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</si>
  <si>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</si>
  <si>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</si>
  <si>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</si>
  <si>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</si>
  <si>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</si>
  <si>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</si>
  <si>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</si>
  <si>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</si>
  <si>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</si>
  <si>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</si>
  <si>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</si>
  <si>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</si>
  <si>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</si>
  <si>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</si>
  <si>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</si>
  <si>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</si>
  <si>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</si>
  <si>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</si>
  <si>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</si>
  <si>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</si>
  <si>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</si>
  <si>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</si>
  <si>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</si>
  <si>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</si>
  <si>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</si>
  <si>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</si>
  <si>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</si>
  <si>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</si>
  <si>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</si>
  <si>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</si>
  <si>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</si>
  <si>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</si>
  <si>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</si>
  <si>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</si>
  <si>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</si>
  <si>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</si>
  <si>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</si>
  <si>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</si>
  <si>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</si>
  <si>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</si>
  <si>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</si>
  <si>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</si>
  <si>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</si>
  <si>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</si>
  <si>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</si>
  <si>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</si>
  <si>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</si>
  <si>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</si>
  <si>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</si>
  <si>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</si>
  <si>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</si>
  <si>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</si>
  <si>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</si>
  <si>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</si>
  <si>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</si>
  <si>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</si>
  <si>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</si>
  <si>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</si>
  <si>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</si>
  <si>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</si>
  <si>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</si>
  <si>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</si>
  <si>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</si>
  <si>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</si>
  <si>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</si>
  <si>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</si>
  <si>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</si>
  <si>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</si>
  <si>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</si>
  <si>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</si>
  <si>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</si>
  <si>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</si>
  <si>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</si>
  <si>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</si>
  <si>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</si>
  <si>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</si>
  <si>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</si>
  <si>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</si>
  <si>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</si>
  <si>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</si>
  <si>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</si>
  <si>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</si>
  <si>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</si>
  <si>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</si>
  <si>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</si>
  <si>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</si>
  <si>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</si>
  <si>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</si>
  <si>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</si>
  <si>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</si>
  <si>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</si>
  <si>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</si>
  <si>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</si>
  <si>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</si>
  <si>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</si>
  <si>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</si>
  <si>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</si>
  <si>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</si>
  <si>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</si>
  <si>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</si>
  <si>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</si>
  <si>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</si>
  <si>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</si>
  <si>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</si>
  <si>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</si>
  <si>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</si>
  <si>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</si>
  <si>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</si>
  <si>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</si>
  <si>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</si>
  <si>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</si>
  <si>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</si>
  <si>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</si>
  <si>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</si>
  <si>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</si>
  <si>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</si>
  <si>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</si>
  <si>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</si>
  <si>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</si>
  <si>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</si>
  <si>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</si>
  <si>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</si>
  <si>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</si>
  <si>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</si>
  <si>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</si>
  <si>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</si>
  <si>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</si>
  <si>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</si>
  <si>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</si>
  <si>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</si>
  <si>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</si>
  <si>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</si>
  <si>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</si>
  <si>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</si>
  <si>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</si>
  <si>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</si>
  <si>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</si>
  <si>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</si>
  <si>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</si>
  <si>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</si>
  <si>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</si>
  <si>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</si>
  <si>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</si>
  <si>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</si>
  <si>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</si>
  <si>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</si>
  <si>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</si>
  <si>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</si>
  <si>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</si>
  <si>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</si>
  <si>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</si>
  <si>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</si>
  <si>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</si>
  <si>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</si>
  <si>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</si>
  <si>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</si>
  <si>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</si>
  <si>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</si>
  <si>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</si>
  <si>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</si>
  <si>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</si>
  <si>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</si>
  <si>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</si>
  <si>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</si>
  <si>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</si>
  <si>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</si>
  <si>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</si>
  <si>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</si>
  <si>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</si>
  <si>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</si>
  <si>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</si>
  <si>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</si>
  <si>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</si>
  <si>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</si>
  <si>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</si>
  <si>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</si>
  <si>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</si>
  <si>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</si>
  <si>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</si>
  <si>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</si>
  <si>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</si>
  <si>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</si>
  <si>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</si>
  <si>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</si>
  <si>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</si>
  <si>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</si>
  <si>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</si>
  <si>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</si>
  <si>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</si>
  <si>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</si>
  <si>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</si>
  <si>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</si>
  <si>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</si>
  <si>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</si>
  <si>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</si>
  <si>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</si>
  <si>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</si>
  <si>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</si>
  <si>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</si>
  <si>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</si>
  <si>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</si>
  <si>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</si>
  <si>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</si>
  <si>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</si>
  <si>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</si>
  <si>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</si>
  <si>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</si>
  <si>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</si>
  <si>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</si>
  <si>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</si>
  <si>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</si>
  <si>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</si>
  <si>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</si>
  <si>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</si>
  <si>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</si>
  <si>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</si>
  <si>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</si>
  <si>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</si>
  <si>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</si>
  <si>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</si>
  <si>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</si>
  <si>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</si>
  <si>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</si>
  <si>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</si>
  <si>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</si>
  <si>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</si>
  <si>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</si>
  <si>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</si>
  <si>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</si>
  <si>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</si>
  <si>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</si>
  <si>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</si>
  <si>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</si>
  <si>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</si>
  <si>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</si>
  <si>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</si>
  <si>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</si>
  <si>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</si>
  <si>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</si>
  <si>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</si>
  <si>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</si>
  <si>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</si>
  <si>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</si>
  <si>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</si>
  <si>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</si>
  <si>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</si>
  <si>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</si>
  <si>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</si>
  <si>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</si>
  <si>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</si>
  <si>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</si>
  <si>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</si>
  <si>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</si>
  <si>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</si>
  <si>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</si>
  <si>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</si>
  <si>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</si>
  <si>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</si>
  <si>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</si>
  <si>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</si>
  <si>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</si>
  <si>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</si>
  <si>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</si>
  <si>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</si>
  <si>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</si>
  <si>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</si>
  <si>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</si>
  <si>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</si>
  <si>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</si>
  <si>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</si>
  <si>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</si>
  <si>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</si>
  <si>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</si>
  <si>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</si>
  <si>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</si>
  <si>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</si>
  <si>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</si>
  <si>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</si>
  <si>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</si>
  <si>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</si>
  <si>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</si>
  <si>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</si>
  <si>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</si>
  <si>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</si>
  <si>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</si>
  <si>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</si>
  <si>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</si>
  <si>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</si>
  <si>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</si>
  <si>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</si>
  <si>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</si>
  <si>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</si>
  <si>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</si>
  <si>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</si>
  <si>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</si>
  <si>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</si>
  <si>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</si>
  <si>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</si>
  <si>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</si>
  <si>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</si>
  <si>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</si>
  <si>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</si>
  <si>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</si>
  <si>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</si>
  <si>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</si>
  <si>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</si>
  <si>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</si>
  <si>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</si>
  <si>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</si>
  <si>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</si>
  <si>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</si>
  <si>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</si>
  <si>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</si>
  <si>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</si>
  <si>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</si>
  <si>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</si>
  <si>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</si>
  <si>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</si>
  <si>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</si>
  <si>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</si>
  <si>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</si>
  <si>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</si>
  <si>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</si>
  <si>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</si>
  <si>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</si>
  <si>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</si>
  <si>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</si>
  <si>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</si>
  <si>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</si>
  <si>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</si>
  <si>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</si>
  <si>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</si>
  <si>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</si>
  <si>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</si>
  <si>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</si>
  <si>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</si>
  <si>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</si>
  <si>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</si>
  <si>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</si>
  <si>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</si>
  <si>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</si>
  <si>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</si>
  <si>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</si>
  <si>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</si>
  <si>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</si>
  <si>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</si>
  <si>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</si>
  <si>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</si>
  <si>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</si>
  <si>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</si>
  <si>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</si>
  <si>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</si>
  <si>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</si>
  <si>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</si>
  <si>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</si>
  <si>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</si>
  <si>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</si>
  <si>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</si>
  <si>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</si>
  <si>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</si>
  <si>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</si>
  <si>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</si>
  <si>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</si>
  <si>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</si>
  <si>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</si>
  <si>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</si>
  <si>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</si>
  <si>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</si>
  <si>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</si>
  <si>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</si>
  <si>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</si>
  <si>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</si>
  <si>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</si>
  <si>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</si>
  <si>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</si>
  <si>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</si>
  <si>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</si>
  <si>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</si>
  <si>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</si>
  <si>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</si>
  <si>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</si>
  <si>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</si>
  <si>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</si>
  <si>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</si>
  <si>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</si>
  <si>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</si>
  <si>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</si>
  <si>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</si>
  <si>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</si>
  <si>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</si>
  <si>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</si>
  <si>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</si>
  <si>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</si>
  <si>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</si>
  <si>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</si>
  <si>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</si>
  <si>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</si>
  <si>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</si>
  <si>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</si>
  <si>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</si>
  <si>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</si>
  <si>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</si>
  <si>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</si>
  <si>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</si>
  <si>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</si>
  <si>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</si>
  <si>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</si>
  <si>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</si>
  <si>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</si>
  <si>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</si>
  <si>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</si>
  <si>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</si>
  <si>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</si>
  <si>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</si>
  <si>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</si>
  <si>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</si>
  <si>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</si>
  <si>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</si>
  <si>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</si>
  <si>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</si>
  <si>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</si>
  <si>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</si>
  <si>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</si>
  <si>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</si>
  <si>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</si>
  <si>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</si>
  <si>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</si>
  <si>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</si>
  <si>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</si>
  <si>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</si>
  <si>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</si>
  <si>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</si>
  <si>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</si>
  <si>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</si>
  <si>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</si>
  <si>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</si>
  <si>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</si>
  <si>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</si>
  <si>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</si>
  <si>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</si>
  <si>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</si>
  <si>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</si>
  <si>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</si>
  <si>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</si>
  <si>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</si>
  <si>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</si>
  <si>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</si>
  <si>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</si>
  <si>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</si>
  <si>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</si>
  <si>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</si>
  <si>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</si>
  <si>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</si>
  <si>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</si>
  <si>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</si>
  <si>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</si>
  <si>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</si>
  <si>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</si>
  <si>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</si>
  <si>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</si>
  <si>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</si>
  <si>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</si>
  <si>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</si>
  <si>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</si>
  <si>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</si>
  <si>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</si>
  <si>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</si>
  <si>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</si>
  <si>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</si>
  <si>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</si>
  <si>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</si>
  <si>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</si>
  <si>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</si>
  <si>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</si>
  <si>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</si>
  <si>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</si>
  <si>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</si>
  <si>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</si>
  <si>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</si>
  <si>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</si>
  <si>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</si>
  <si>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</si>
  <si>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</si>
  <si>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</si>
  <si>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</si>
  <si>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</si>
  <si>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</si>
  <si>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</si>
  <si>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</si>
  <si>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</si>
  <si>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</si>
  <si>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</si>
  <si>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</si>
  <si>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</si>
  <si>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</si>
  <si>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</si>
  <si>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</si>
  <si>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</si>
  <si>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</si>
  <si>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</si>
  <si>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</si>
  <si>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</si>
  <si>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</si>
  <si>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</si>
  <si>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</si>
  <si>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</si>
  <si>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</si>
  <si>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</si>
  <si>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</si>
  <si>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</si>
  <si>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</si>
  <si>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</si>
  <si>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</si>
  <si>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</si>
  <si>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</si>
  <si>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</si>
  <si>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</si>
  <si>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</si>
  <si>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</si>
  <si>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</si>
  <si>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</si>
  <si>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</si>
  <si>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</si>
  <si>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</si>
  <si>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</si>
  <si>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</si>
  <si>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</si>
  <si>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</si>
  <si>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</si>
  <si>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</si>
  <si>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</si>
  <si>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</si>
  <si>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</si>
  <si>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</si>
  <si>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</si>
  <si>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</si>
  <si>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</si>
  <si>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</si>
  <si>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</si>
  <si>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</si>
  <si>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</si>
  <si>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</si>
  <si>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</si>
  <si>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</si>
  <si>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</si>
  <si>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</si>
  <si>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</si>
  <si>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</si>
  <si>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</si>
  <si>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</si>
  <si>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</si>
  <si>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</si>
  <si>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</si>
  <si>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</si>
  <si>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</si>
  <si>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</si>
  <si>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</si>
  <si>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</si>
  <si>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</si>
  <si>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</si>
  <si>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</si>
  <si>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</si>
  <si>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</si>
  <si>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</si>
  <si>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</si>
  <si>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</si>
  <si>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</si>
  <si>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</si>
  <si>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</si>
  <si>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</si>
  <si>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</si>
  <si>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</si>
  <si>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</si>
  <si>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</si>
  <si>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</si>
  <si>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</si>
  <si>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</si>
  <si>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</si>
  <si>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</si>
  <si>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</si>
  <si>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</si>
  <si>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</si>
  <si>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</si>
  <si>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</si>
  <si>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</si>
  <si>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</si>
  <si>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</si>
  <si>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</si>
  <si>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</si>
  <si>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</si>
  <si>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</si>
  <si>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</si>
  <si>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</si>
  <si>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</si>
  <si>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</si>
  <si>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</si>
  <si>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</si>
  <si>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</si>
  <si>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</si>
  <si>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</si>
  <si>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</si>
  <si>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</si>
  <si>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</si>
  <si>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</si>
  <si>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</si>
  <si>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</si>
  <si>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</si>
  <si>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</si>
  <si>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</si>
  <si>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</si>
  <si>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</si>
  <si>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</si>
  <si>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</si>
  <si>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</si>
  <si>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</si>
  <si>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</si>
  <si>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</si>
  <si>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</si>
  <si>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</si>
  <si>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</si>
  <si>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</si>
  <si>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</si>
  <si>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</si>
  <si>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</si>
  <si>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</si>
  <si>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</si>
  <si>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</si>
  <si>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</si>
  <si>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</si>
  <si>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</si>
  <si>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</si>
  <si>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</si>
  <si>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</si>
  <si>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</si>
  <si>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</si>
  <si>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</si>
  <si>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</si>
  <si>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</si>
  <si>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</si>
  <si>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</si>
  <si>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</si>
  <si>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</si>
  <si>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</si>
  <si>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</si>
  <si>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</si>
  <si>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</si>
  <si>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</si>
  <si>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</si>
  <si>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</si>
  <si>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</si>
  <si>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</si>
  <si>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</si>
  <si>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</si>
  <si>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</si>
  <si>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</si>
  <si>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</si>
  <si>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</si>
  <si>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</si>
  <si>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</si>
  <si>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</si>
  <si>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</si>
  <si>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</si>
  <si>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</si>
  <si>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</si>
  <si>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</si>
  <si>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</si>
  <si>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</si>
  <si>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</si>
  <si>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</si>
  <si>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</si>
  <si>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</si>
  <si>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</si>
  <si>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</si>
  <si>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</si>
  <si>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</si>
  <si>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</si>
  <si>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</si>
  <si>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</si>
  <si>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</si>
  <si>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</si>
  <si>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</si>
  <si>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</si>
  <si>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</si>
  <si>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</si>
  <si>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</si>
  <si>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</si>
  <si>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</si>
  <si>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</si>
  <si>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</si>
  <si>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</si>
  <si>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</si>
  <si>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</si>
  <si>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</si>
  <si>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</si>
  <si>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</si>
  <si>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</si>
  <si>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</si>
  <si>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</si>
  <si>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</si>
  <si>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</si>
  <si>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</si>
  <si>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</si>
  <si>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</si>
  <si>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</si>
  <si>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</si>
  <si>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</si>
  <si>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</si>
  <si>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</si>
  <si>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</si>
  <si>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</si>
  <si>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</si>
  <si>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</si>
  <si>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</si>
  <si>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</si>
  <si>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</si>
  <si>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</si>
  <si>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</si>
  <si>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</si>
  <si>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</si>
  <si>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</si>
  <si>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</si>
  <si>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</si>
  <si>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</si>
  <si>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</si>
  <si>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</si>
  <si>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</si>
  <si>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</si>
  <si>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</si>
  <si>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</si>
  <si>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</si>
  <si>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</si>
  <si>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</si>
  <si>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</si>
  <si>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</si>
  <si>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</si>
  <si>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</si>
  <si>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</si>
  <si>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</si>
  <si>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</si>
  <si>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</si>
  <si>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</si>
  <si>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</si>
  <si>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</si>
  <si>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</si>
  <si>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</si>
  <si>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</si>
  <si>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</si>
  <si>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</si>
  <si>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</si>
  <si>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</si>
  <si>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</si>
  <si>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</si>
  <si>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</si>
  <si>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</si>
  <si>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</si>
  <si>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</si>
  <si>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</si>
  <si>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</si>
  <si>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</si>
  <si>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</si>
  <si>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</si>
  <si>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</si>
  <si>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</si>
  <si>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</si>
  <si>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</si>
  <si>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</si>
  <si>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</si>
  <si>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</si>
  <si>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</si>
  <si>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</si>
  <si>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</si>
  <si>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</si>
  <si>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</si>
  <si>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</si>
  <si>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</si>
  <si>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</si>
  <si>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</si>
  <si>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</si>
  <si>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</si>
  <si>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</si>
  <si>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</si>
  <si>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</si>
  <si>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</si>
  <si>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</si>
  <si>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</si>
  <si>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</si>
  <si>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</si>
  <si>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</si>
  <si>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</si>
  <si>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</si>
  <si>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</si>
  <si>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</si>
  <si>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</si>
  <si>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</si>
  <si>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</si>
  <si>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</si>
  <si>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</si>
  <si>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</si>
  <si>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</si>
  <si>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</si>
  <si>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</si>
  <si>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</si>
  <si>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</si>
  <si>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</si>
  <si>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</si>
  <si>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</si>
  <si>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</si>
  <si>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</si>
  <si>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</si>
  <si>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</si>
  <si>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</si>
  <si>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</si>
  <si>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</si>
  <si>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</si>
  <si>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</si>
  <si>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</si>
  <si>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</si>
  <si>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</si>
  <si>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</si>
  <si>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</si>
  <si>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</si>
  <si>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</si>
  <si>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</si>
  <si>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</si>
  <si>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</si>
  <si>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</si>
  <si>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</si>
  <si>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</si>
  <si>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</si>
  <si>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</si>
  <si>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</si>
  <si>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</si>
  <si>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</si>
  <si>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</si>
  <si>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</si>
  <si>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</si>
  <si>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</si>
  <si>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</si>
  <si>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</si>
  <si>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</si>
  <si>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</si>
  <si>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</si>
  <si>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</si>
  <si>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</si>
  <si>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</si>
  <si>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</si>
  <si>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</si>
  <si>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</si>
  <si>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</si>
  <si>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</si>
  <si>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</si>
  <si>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</si>
  <si>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</si>
  <si>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</si>
  <si>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</si>
  <si>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</si>
  <si>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</si>
  <si>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</si>
  <si>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</si>
  <si>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</si>
  <si>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</si>
  <si>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</si>
  <si>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</si>
  <si>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</si>
  <si>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</si>
  <si>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</si>
  <si>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</si>
  <si>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</si>
  <si>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</si>
  <si>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</si>
  <si>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</si>
  <si>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</si>
  <si>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</si>
  <si>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</si>
  <si>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</si>
  <si>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</si>
  <si>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</si>
  <si>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</si>
  <si>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</si>
  <si>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</si>
  <si>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</si>
  <si>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</si>
  <si>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</si>
  <si>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</si>
  <si>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</si>
  <si>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</si>
  <si>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</si>
  <si>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</si>
  <si>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</si>
  <si>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</si>
  <si>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</si>
  <si>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</si>
  <si>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</si>
  <si>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</si>
  <si>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</si>
  <si>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</si>
  <si>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</si>
  <si>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</si>
  <si>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</si>
  <si>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</si>
  <si>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</si>
  <si>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</si>
  <si>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</si>
  <si>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</si>
  <si>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</si>
  <si>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</si>
  <si>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</si>
  <si>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</si>
  <si>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</si>
  <si>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</si>
  <si>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</si>
  <si>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</si>
  <si>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</si>
  <si>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</si>
  <si>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</si>
  <si>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</si>
  <si>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</si>
  <si>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</si>
  <si>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</si>
  <si>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</si>
  <si>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</si>
  <si>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</si>
  <si>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</si>
  <si>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</si>
  <si>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</si>
  <si>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</si>
  <si>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</si>
  <si>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</si>
  <si>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</si>
  <si>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</si>
  <si>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</si>
  <si>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</si>
  <si>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</si>
  <si>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</si>
  <si>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</si>
  <si>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</si>
  <si>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</si>
  <si>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</si>
  <si>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</si>
  <si>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</si>
  <si>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</si>
  <si>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</si>
  <si>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</si>
  <si>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</si>
  <si>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</si>
  <si>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</si>
  <si>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</si>
  <si>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</si>
  <si>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</si>
  <si>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</si>
  <si>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</si>
  <si>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</si>
  <si>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</si>
  <si>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</si>
  <si>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</si>
  <si>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</si>
  <si>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</si>
  <si>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</si>
  <si>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</si>
  <si>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</si>
  <si>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</si>
  <si>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</si>
  <si>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</si>
  <si>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</si>
  <si>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</si>
  <si>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</si>
  <si>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</si>
  <si>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</si>
  <si>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</si>
  <si>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</si>
  <si>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</si>
  <si>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</si>
  <si>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</si>
  <si>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</si>
  <si>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</si>
  <si>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</si>
  <si>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</si>
  <si>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</si>
  <si>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</si>
  <si>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</si>
  <si>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</si>
  <si>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</si>
  <si>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</si>
  <si>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</si>
  <si>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</si>
  <si>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</si>
  <si>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</si>
  <si>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</si>
  <si>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</si>
  <si>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</si>
  <si>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</si>
  <si>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</si>
  <si>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</si>
  <si>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</si>
  <si>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</si>
  <si>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</si>
  <si>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</si>
  <si>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</si>
  <si>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</si>
  <si>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</si>
  <si>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</si>
  <si>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</si>
  <si>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</si>
  <si>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</si>
  <si>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</si>
  <si>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</si>
  <si>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</si>
  <si>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</si>
  <si>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</si>
  <si>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</si>
  <si>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</si>
  <si>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</si>
  <si>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</si>
  <si>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</si>
  <si>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</si>
  <si>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</si>
  <si>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</si>
  <si>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</si>
  <si>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</si>
  <si>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</si>
  <si>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</si>
  <si>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</si>
  <si>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</si>
  <si>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</si>
  <si>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</si>
  <si>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</si>
  <si>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</si>
  <si>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</si>
  <si>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</si>
  <si>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</si>
  <si>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</si>
  <si>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</si>
  <si>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</si>
  <si>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</si>
  <si>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</si>
  <si>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</si>
  <si>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</si>
  <si>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</si>
  <si>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</si>
  <si>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</si>
  <si>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</si>
  <si>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</si>
  <si>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</si>
  <si>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</si>
  <si>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</si>
  <si>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</si>
  <si>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</si>
  <si>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</si>
  <si>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</si>
  <si>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</si>
  <si>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</si>
  <si>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</si>
  <si>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</si>
  <si>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</si>
  <si>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</si>
  <si>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</si>
  <si>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</si>
  <si>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</si>
  <si>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</si>
  <si>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</si>
  <si>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</si>
  <si>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</si>
  <si>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</si>
  <si>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</si>
  <si>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</si>
  <si>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</si>
  <si>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</si>
  <si>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</si>
  <si>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</si>
  <si>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</si>
  <si>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</si>
  <si>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</si>
  <si>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</si>
  <si>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</si>
  <si>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</si>
  <si>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</si>
  <si>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</si>
  <si>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</si>
  <si>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</si>
  <si>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</si>
  <si>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</si>
  <si>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</si>
  <si>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</si>
  <si>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</si>
  <si>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</si>
  <si>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</si>
  <si>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</si>
  <si>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</si>
  <si>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</si>
  <si>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</si>
  <si>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</si>
  <si>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</si>
  <si>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</si>
  <si>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</si>
  <si>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</si>
  <si>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</si>
  <si>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</si>
  <si>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</si>
  <si>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</si>
  <si>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</si>
  <si>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</si>
  <si>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</si>
  <si>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</si>
  <si>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</si>
  <si>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</si>
  <si>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</si>
  <si>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</si>
  <si>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</si>
  <si>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</si>
  <si>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</si>
  <si>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</si>
  <si>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</si>
  <si>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</si>
  <si>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</si>
  <si>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</si>
  <si>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</si>
  <si>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</si>
  <si>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</si>
  <si>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</si>
  <si>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</si>
  <si>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</si>
  <si>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</si>
  <si>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</si>
  <si>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</si>
  <si>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</si>
  <si>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</si>
  <si>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</si>
  <si>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</si>
  <si>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</si>
  <si>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</si>
  <si>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</si>
  <si>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</si>
  <si>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</si>
  <si>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</si>
  <si>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</si>
  <si>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</si>
  <si>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</si>
  <si>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</si>
  <si>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</si>
  <si>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</si>
  <si>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</si>
  <si>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</si>
  <si>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</si>
  <si>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</si>
  <si>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</si>
  <si>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</si>
  <si>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</si>
  <si>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</si>
  <si>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</si>
  <si>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</si>
  <si>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</si>
  <si>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</si>
  <si>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</si>
  <si>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</si>
  <si>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</si>
  <si>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</si>
  <si>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</si>
  <si>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</si>
  <si>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</si>
  <si>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</si>
  <si>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</si>
  <si>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</si>
  <si>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</si>
  <si>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</si>
  <si>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</si>
  <si>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</si>
  <si>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</si>
  <si>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</si>
  <si>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</si>
  <si>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</si>
  <si>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</si>
  <si>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</si>
  <si>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</si>
  <si>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</si>
  <si>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</si>
  <si>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</si>
  <si>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</si>
  <si>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</si>
  <si>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</si>
  <si>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</si>
  <si>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</si>
  <si>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</si>
  <si>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</si>
  <si>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</si>
  <si>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</si>
  <si>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</si>
  <si>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</si>
  <si>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</si>
  <si>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</si>
  <si>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</si>
  <si>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</si>
  <si>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</si>
  <si>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</si>
  <si>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</si>
  <si>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</si>
  <si>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</si>
  <si>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</si>
  <si>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</si>
  <si>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</si>
  <si>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</si>
  <si>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</si>
  <si>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</si>
  <si>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</si>
  <si>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</si>
  <si>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</si>
  <si>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</si>
  <si>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</si>
  <si>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</si>
  <si>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</si>
  <si>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</si>
  <si>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</si>
  <si>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</si>
  <si>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</si>
  <si>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</si>
  <si>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</si>
  <si>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</si>
  <si>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</si>
  <si>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</si>
  <si>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</si>
  <si>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</si>
  <si>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</si>
  <si>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</si>
  <si>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</si>
  <si>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</si>
  <si>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</si>
  <si>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</si>
  <si>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</si>
  <si>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</si>
  <si>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</si>
  <si>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</si>
  <si>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</si>
  <si>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</si>
  <si>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</si>
  <si>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</si>
  <si>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</si>
  <si>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</si>
  <si>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</si>
  <si>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</si>
  <si>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</si>
  <si>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</si>
  <si>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</si>
  <si>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</si>
  <si>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</si>
  <si>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</si>
  <si>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</si>
  <si>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</si>
  <si>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</si>
  <si>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</si>
  <si>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</si>
  <si>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</si>
  <si>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</si>
  <si>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</si>
  <si>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</si>
  <si>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</si>
  <si>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</si>
  <si>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</si>
  <si>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</si>
  <si>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</si>
  <si>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</si>
  <si>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</si>
  <si>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</si>
  <si>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</si>
  <si>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</si>
  <si>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</si>
  <si>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</si>
  <si>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</si>
  <si>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</si>
  <si>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</si>
  <si>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</si>
  <si>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</si>
  <si>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</si>
  <si>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</si>
  <si>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</si>
  <si>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</si>
  <si>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</si>
  <si>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</si>
  <si>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</si>
  <si>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</si>
  <si>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</si>
  <si>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</si>
  <si>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</si>
  <si>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</si>
  <si>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</si>
  <si>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</si>
  <si>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</si>
  <si>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</si>
  <si>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</si>
  <si>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</si>
  <si>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</si>
  <si>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</si>
  <si>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</si>
  <si>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</si>
  <si>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</si>
  <si>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</si>
  <si>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</si>
  <si>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</si>
  <si>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</si>
  <si>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</si>
  <si>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</si>
  <si>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</si>
  <si>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</si>
  <si>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</si>
  <si>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</si>
  <si>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</si>
  <si>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</si>
  <si>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</si>
  <si>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</si>
  <si>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</si>
  <si>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</si>
  <si>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</si>
  <si>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</si>
  <si>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</si>
  <si>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</si>
  <si>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</si>
  <si>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</si>
  <si>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</si>
  <si>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</si>
  <si>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</si>
  <si>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</si>
  <si>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</si>
  <si>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</si>
  <si>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</si>
  <si>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</si>
  <si>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</si>
  <si>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</si>
  <si>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</si>
  <si>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</si>
  <si>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</si>
  <si>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</si>
  <si>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</si>
  <si>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</si>
  <si>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</si>
  <si>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</si>
  <si>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</si>
  <si>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</si>
  <si>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</si>
  <si>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</si>
  <si>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</si>
  <si>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</si>
  <si>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</si>
  <si>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</si>
  <si>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</si>
  <si>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</si>
  <si>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</si>
  <si>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</si>
  <si>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</si>
  <si>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</si>
  <si>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</si>
  <si>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</si>
  <si>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</si>
  <si>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</si>
  <si>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</si>
  <si>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</si>
  <si>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</si>
  <si>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</si>
  <si>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</si>
  <si>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</si>
  <si>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</si>
  <si>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</si>
  <si>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</si>
  <si>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</si>
  <si>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</si>
  <si>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</si>
  <si>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</si>
  <si>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</si>
  <si>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</si>
  <si>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</si>
  <si>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</si>
  <si>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</si>
  <si>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</si>
  <si>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</si>
  <si>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</si>
  <si>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</si>
  <si>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</si>
  <si>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</si>
  <si>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</si>
  <si>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</si>
  <si>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</si>
  <si>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</si>
  <si>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</si>
  <si>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</si>
  <si>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</si>
  <si>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</si>
  <si>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</si>
  <si>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</si>
  <si>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</si>
  <si>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</si>
  <si>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</si>
  <si>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</si>
  <si>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</si>
  <si>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</si>
  <si>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</si>
  <si>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</si>
  <si>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</si>
  <si>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</si>
  <si>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</si>
  <si>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</si>
  <si>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</si>
  <si>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</si>
  <si>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</si>
  <si>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</si>
  <si>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</si>
  <si>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</si>
  <si>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</si>
  <si>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</si>
  <si>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</si>
  <si>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</si>
  <si>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</si>
  <si>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</si>
  <si>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</si>
  <si>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</si>
  <si>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</si>
  <si>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</si>
  <si>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</si>
  <si>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</si>
  <si>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</si>
  <si>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</si>
  <si>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</si>
  <si>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</si>
  <si>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</si>
  <si>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</si>
  <si>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</si>
  <si>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</si>
  <si>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</si>
  <si>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</si>
  <si>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</si>
  <si>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</si>
  <si>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</si>
  <si>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</si>
  <si>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</si>
  <si>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</si>
  <si>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</si>
  <si>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</si>
  <si>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</si>
  <si>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</si>
  <si>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</si>
  <si>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</si>
  <si>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</si>
  <si>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</si>
  <si>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</si>
  <si>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</si>
  <si>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</si>
  <si>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</si>
  <si>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</si>
  <si>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</si>
  <si>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</si>
  <si>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</si>
  <si>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</si>
  <si>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</si>
  <si>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</si>
  <si>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</si>
  <si>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</si>
  <si>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</si>
  <si>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</si>
  <si>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</si>
  <si>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</si>
  <si>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</si>
  <si>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</si>
  <si>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</si>
  <si>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</si>
  <si>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</si>
  <si>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</si>
  <si>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</si>
  <si>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</si>
  <si>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</si>
  <si>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</si>
  <si>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</si>
  <si>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</si>
  <si>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</si>
  <si>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</si>
  <si>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</si>
  <si>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</si>
  <si>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</si>
  <si>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</si>
  <si>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</si>
  <si>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</si>
  <si>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</si>
  <si>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</si>
  <si>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</si>
  <si>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</si>
  <si>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</si>
  <si>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</si>
  <si>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</si>
  <si>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</si>
  <si>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</si>
  <si>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</si>
  <si>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</si>
  <si>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</si>
  <si>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</si>
  <si>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</si>
  <si>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</si>
  <si>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</si>
  <si>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</si>
  <si>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</si>
  <si>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</si>
  <si>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</si>
  <si>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</si>
  <si>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</si>
  <si>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</si>
  <si>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</si>
  <si>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</si>
  <si>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</si>
  <si>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</si>
  <si>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</si>
  <si>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</si>
  <si>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</si>
  <si>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</si>
  <si>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</si>
  <si>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</si>
  <si>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</si>
  <si>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</si>
  <si>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</si>
  <si>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</si>
  <si>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</si>
  <si>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</si>
  <si>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</si>
  <si>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</si>
  <si>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</si>
  <si>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</si>
  <si>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</si>
  <si>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</si>
  <si>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</si>
  <si>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</si>
  <si>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</si>
  <si>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</si>
  <si>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</si>
  <si>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</si>
  <si>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</si>
  <si>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</si>
  <si>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</si>
  <si>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</si>
  <si>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</si>
  <si>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</si>
  <si>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</si>
  <si>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</si>
  <si>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</si>
  <si>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</si>
  <si>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</si>
  <si>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</si>
  <si>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</si>
  <si>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</si>
  <si>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</si>
  <si>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</si>
  <si>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</si>
  <si>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</si>
  <si>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</si>
  <si>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</si>
  <si>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</si>
  <si>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</si>
  <si>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</si>
  <si>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</si>
  <si>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</si>
  <si>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</si>
  <si>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</si>
  <si>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</si>
  <si>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</si>
  <si>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</si>
  <si>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</si>
  <si>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</si>
  <si>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</si>
  <si>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</si>
  <si>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</si>
  <si>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</si>
  <si>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</si>
  <si>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</si>
  <si>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</si>
  <si>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</si>
  <si>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</si>
  <si>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</si>
  <si>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</si>
  <si>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</si>
  <si>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</si>
  <si>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</si>
  <si>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</si>
  <si>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</si>
  <si>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</si>
  <si>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</si>
  <si>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</si>
  <si>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</si>
  <si>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</si>
  <si>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</si>
  <si>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</si>
  <si>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</si>
  <si>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</si>
  <si>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</si>
  <si>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</si>
  <si>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</si>
  <si>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</si>
  <si>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</si>
  <si>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</si>
  <si>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</si>
  <si>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</si>
  <si>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</si>
  <si>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</si>
  <si>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</si>
  <si>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</si>
  <si>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</si>
  <si>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</si>
  <si>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</si>
  <si>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</si>
  <si>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</si>
  <si>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</si>
  <si>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</si>
  <si>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</si>
  <si>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</si>
  <si>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</si>
  <si>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</si>
  <si>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</si>
  <si>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</si>
  <si>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</si>
  <si>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</si>
  <si>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</si>
  <si>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</si>
  <si>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</si>
  <si>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</si>
  <si>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</si>
  <si>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</si>
  <si>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</si>
  <si>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</si>
  <si>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</si>
  <si>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</si>
  <si>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</si>
  <si>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</si>
  <si>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</si>
  <si>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</si>
  <si>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</si>
  <si>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</si>
  <si>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</si>
  <si>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</si>
  <si>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</si>
  <si>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</si>
  <si>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</si>
  <si>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</si>
  <si>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</si>
  <si>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</si>
  <si>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</si>
  <si>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</si>
  <si>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</si>
  <si>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</si>
  <si>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</si>
  <si>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</si>
  <si>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</si>
  <si>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</si>
  <si>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</si>
  <si>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</si>
  <si>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</si>
  <si>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</si>
  <si>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</si>
  <si>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</si>
  <si>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</si>
  <si>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</si>
  <si>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</si>
  <si>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</si>
  <si>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</si>
  <si>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</si>
  <si>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</si>
  <si>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</si>
  <si>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</si>
  <si>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</si>
  <si>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</si>
  <si>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</si>
  <si>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</si>
  <si>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</si>
  <si>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</si>
  <si>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</si>
  <si>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</si>
  <si>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</si>
  <si>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</si>
  <si>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</si>
  <si>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</si>
  <si>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</si>
  <si>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</si>
  <si>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</si>
  <si>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</si>
  <si>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</si>
  <si>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</si>
  <si>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</si>
  <si>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</si>
  <si>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</si>
  <si>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</si>
  <si>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</si>
  <si>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</si>
  <si>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</si>
  <si>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</si>
  <si>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</si>
  <si>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</si>
  <si>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</si>
  <si>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</si>
  <si>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</si>
  <si>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</si>
  <si>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</si>
  <si>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</si>
  <si>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</si>
  <si>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</si>
  <si>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</si>
  <si>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</si>
  <si>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</si>
  <si>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</si>
  <si>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</si>
  <si>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</si>
  <si>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</si>
  <si>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</si>
  <si>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</si>
  <si>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</si>
  <si>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</si>
  <si>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</si>
  <si>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</si>
  <si>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</si>
  <si>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</si>
  <si>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</si>
  <si>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</si>
  <si>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</si>
  <si>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</si>
  <si>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</si>
  <si>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</si>
  <si>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</si>
  <si>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</si>
  <si>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</si>
  <si>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</si>
  <si>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</si>
  <si>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</si>
  <si>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</si>
  <si>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</si>
  <si>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</si>
  <si>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</si>
  <si>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</si>
  <si>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</si>
  <si>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</si>
  <si>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</si>
  <si>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</si>
  <si>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</si>
  <si>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</si>
  <si>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</si>
  <si>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</si>
  <si>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</si>
  <si>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</si>
  <si>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</si>
  <si>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</si>
  <si>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</si>
  <si>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</si>
  <si>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</si>
  <si>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</si>
  <si>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</si>
  <si>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</si>
  <si>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</si>
  <si>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</si>
  <si>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</si>
  <si>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</si>
  <si>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</si>
  <si>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</si>
  <si>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</si>
  <si>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</si>
  <si>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</si>
  <si>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</si>
  <si>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</si>
  <si>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</si>
  <si>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</si>
  <si>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</si>
  <si>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</si>
  <si>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</si>
  <si>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</si>
  <si>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</si>
  <si>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</si>
  <si>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</si>
  <si>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</si>
  <si>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</si>
  <si>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</si>
  <si>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</si>
  <si>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</si>
  <si>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</si>
  <si>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</si>
  <si>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</si>
  <si>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</si>
  <si>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</si>
  <si>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</si>
  <si>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</si>
  <si>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</si>
  <si>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</si>
  <si>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</si>
  <si>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</si>
  <si>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</si>
  <si>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</si>
  <si>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</si>
  <si>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</si>
  <si>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</si>
  <si>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</si>
  <si>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</si>
  <si>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</si>
  <si>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</si>
  <si>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</si>
  <si>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</si>
  <si>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</si>
  <si>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</si>
  <si>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</si>
  <si>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</si>
  <si>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</si>
  <si>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</si>
  <si>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</si>
  <si>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</si>
  <si>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</si>
  <si>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</si>
  <si>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</si>
  <si>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</si>
  <si>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</si>
  <si>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</si>
  <si>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</si>
  <si>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</si>
  <si>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</si>
  <si>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</si>
  <si>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</si>
  <si>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</si>
  <si>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</si>
  <si>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</si>
  <si>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</si>
  <si>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</si>
  <si>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</si>
  <si>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</si>
  <si>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</si>
  <si>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</si>
  <si>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</si>
  <si>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</si>
  <si>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</si>
  <si>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</si>
  <si>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</si>
  <si>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</si>
  <si>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</si>
  <si>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</si>
  <si>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</si>
  <si>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</si>
  <si>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</si>
  <si>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</si>
  <si>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</si>
  <si>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</si>
  <si>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</si>
  <si>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</si>
  <si>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</si>
  <si>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</si>
  <si>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</si>
  <si>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</si>
  <si>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</si>
  <si>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</si>
  <si>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</si>
  <si>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</si>
  <si>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</si>
  <si>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</si>
  <si>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</si>
  <si>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</si>
  <si>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</si>
  <si>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</si>
  <si>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</si>
  <si>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</si>
  <si>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</si>
  <si>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</si>
  <si>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</si>
  <si>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</si>
  <si>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</si>
  <si>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</si>
  <si>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</si>
  <si>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</si>
  <si>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</si>
  <si>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</si>
  <si>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</si>
  <si>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</si>
  <si>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</si>
  <si>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</si>
  <si>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</si>
  <si>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</si>
  <si>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</si>
  <si>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</si>
  <si>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</si>
  <si>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</si>
  <si>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</si>
  <si>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</si>
  <si>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</si>
  <si>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</si>
  <si>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</si>
  <si>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</si>
  <si>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</si>
  <si>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</si>
  <si>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</si>
  <si>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</si>
  <si>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</si>
  <si>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</si>
  <si>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</si>
  <si>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</si>
  <si>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</si>
  <si>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</si>
  <si>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</si>
  <si>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</si>
  <si>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</si>
  <si>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</si>
  <si>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</si>
  <si>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</si>
  <si>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</si>
  <si>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</si>
  <si>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</si>
  <si>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</si>
  <si>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</si>
  <si>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</si>
  <si>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</si>
  <si>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</si>
  <si>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</si>
  <si>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</si>
  <si>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</si>
  <si>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</si>
  <si>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</si>
  <si>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</si>
  <si>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</si>
  <si>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</si>
  <si>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</si>
  <si>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</si>
  <si>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</si>
  <si>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</si>
  <si>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</si>
  <si>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</si>
  <si>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</si>
  <si>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</si>
  <si>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</si>
  <si>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</si>
  <si>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</si>
  <si>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</si>
  <si>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</si>
  <si>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</si>
  <si>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</si>
  <si>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</si>
  <si>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</si>
  <si>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</si>
  <si>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</si>
  <si>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</si>
  <si>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</si>
  <si>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</si>
  <si>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</si>
  <si>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</si>
  <si>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</si>
  <si>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</si>
  <si>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</si>
  <si>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</si>
  <si>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</si>
  <si>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</si>
  <si>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</si>
  <si>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</si>
  <si>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</si>
  <si>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</si>
  <si>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</si>
  <si>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</si>
  <si>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</si>
  <si>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</si>
  <si>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</si>
  <si>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</si>
  <si>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</si>
  <si>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</si>
  <si>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</si>
  <si>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</si>
  <si>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</si>
  <si>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</si>
  <si>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</si>
  <si>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</si>
  <si>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</si>
  <si>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</si>
  <si>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</si>
  <si>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</si>
  <si>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</si>
  <si>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</si>
  <si>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</si>
  <si>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</si>
  <si>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</si>
  <si>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</si>
  <si>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</si>
  <si>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</si>
  <si>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</si>
  <si>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</si>
  <si>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</si>
  <si>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</si>
  <si>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</si>
  <si>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</si>
  <si>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</si>
  <si>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</si>
  <si>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</si>
  <si>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</si>
  <si>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</si>
  <si>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</si>
  <si>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</si>
  <si>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</si>
  <si>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</si>
  <si>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</si>
  <si>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</si>
  <si>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</si>
  <si>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</si>
  <si>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</si>
  <si>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</si>
  <si>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</si>
  <si>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</si>
  <si>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</si>
  <si>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</si>
  <si>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</si>
  <si>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</si>
  <si>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</si>
  <si>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</si>
  <si>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</si>
  <si>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</si>
  <si>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</si>
  <si>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</si>
  <si>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</si>
  <si>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</si>
  <si>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</si>
  <si>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</si>
  <si>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</si>
  <si>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</si>
  <si>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</si>
  <si>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</si>
  <si>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</si>
  <si>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</si>
  <si>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</si>
  <si>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</si>
  <si>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</si>
  <si>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</si>
  <si>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</si>
  <si>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</si>
  <si>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</si>
  <si>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</si>
  <si>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</si>
  <si>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</si>
  <si>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</si>
  <si>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</si>
  <si>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</si>
  <si>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</si>
  <si>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</si>
  <si>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</si>
  <si>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</si>
  <si>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</si>
  <si>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</si>
  <si>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</si>
  <si>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</si>
  <si>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</si>
  <si>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</si>
  <si>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</si>
  <si>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</si>
  <si>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</si>
  <si>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</si>
  <si>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</si>
  <si>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</si>
  <si>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</si>
  <si>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</si>
  <si>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</si>
  <si>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</si>
  <si>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</si>
  <si>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</si>
  <si>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</si>
  <si>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</si>
  <si>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</si>
  <si>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</si>
  <si>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</si>
  <si>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</si>
  <si>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</si>
  <si>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</si>
  <si>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</si>
  <si>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</si>
  <si>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</si>
  <si>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</si>
  <si>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</si>
  <si>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</si>
  <si>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</si>
  <si>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</si>
  <si>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</si>
  <si>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</si>
  <si>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</si>
  <si>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</si>
  <si>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</si>
  <si>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</si>
  <si>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</si>
  <si>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</si>
  <si>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</si>
  <si>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</si>
  <si>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</si>
  <si>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</si>
  <si>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</si>
  <si>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</si>
  <si>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</si>
  <si>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</si>
  <si>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</si>
  <si>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</si>
  <si>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</si>
  <si>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</si>
  <si>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</si>
  <si>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</si>
  <si>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</si>
  <si>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</si>
  <si>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</si>
  <si>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</si>
  <si>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</si>
  <si>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</si>
  <si>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</si>
  <si>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</si>
  <si>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</si>
  <si>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</si>
  <si>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</si>
  <si>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</si>
  <si>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</si>
  <si>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</si>
  <si>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</si>
  <si>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</si>
  <si>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</si>
  <si>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</si>
  <si>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</si>
  <si>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</si>
  <si>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</si>
  <si>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</si>
  <si>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</si>
  <si>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</si>
  <si>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</si>
  <si>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</si>
  <si>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</si>
  <si>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</si>
  <si>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</si>
  <si>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</si>
  <si>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</si>
  <si>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</si>
  <si>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</si>
  <si>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</si>
  <si>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</si>
  <si>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</si>
  <si>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</si>
  <si>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</si>
  <si>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</si>
  <si>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</si>
  <si>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</si>
  <si>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</si>
  <si>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</si>
  <si>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</si>
  <si>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</si>
  <si>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</si>
  <si>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</si>
  <si>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</si>
  <si>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</si>
  <si>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</si>
  <si>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</si>
  <si>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</si>
  <si>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</si>
  <si>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</si>
  <si>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</si>
  <si>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</si>
  <si>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</si>
  <si>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</si>
  <si>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</si>
  <si>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</si>
  <si>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</si>
  <si>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</si>
  <si>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</si>
  <si>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</si>
  <si>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</si>
  <si>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</si>
  <si>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</si>
  <si>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</si>
  <si>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</si>
  <si>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</si>
  <si>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</si>
  <si>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</si>
  <si>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</si>
  <si>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</si>
  <si>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</si>
  <si>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</si>
  <si>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</si>
  <si>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</si>
  <si>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</si>
  <si>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</si>
  <si>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</si>
  <si>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</si>
  <si>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</si>
  <si>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</si>
  <si>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</si>
  <si>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</si>
  <si>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</si>
  <si>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</si>
  <si>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</si>
  <si>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</si>
  <si>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</si>
  <si>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</si>
  <si>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</si>
  <si>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</si>
  <si>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</si>
  <si>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</si>
  <si>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</si>
  <si>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</si>
  <si>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</si>
  <si>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</si>
  <si>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</si>
  <si>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</si>
  <si>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</si>
  <si>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</si>
  <si>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</si>
  <si>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</si>
  <si>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</si>
  <si>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</si>
  <si>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</si>
  <si>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</si>
  <si>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</si>
  <si>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</si>
  <si>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</si>
  <si>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</si>
  <si>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</si>
  <si>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</si>
  <si>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</si>
  <si>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</si>
  <si>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</si>
  <si>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</si>
  <si>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</si>
  <si>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</si>
  <si>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</si>
  <si>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</si>
  <si>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</si>
  <si>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</si>
  <si>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</si>
  <si>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</si>
  <si>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</si>
  <si>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</si>
  <si>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</si>
  <si>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</si>
  <si>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</si>
  <si>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</si>
  <si>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</si>
  <si>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</si>
  <si>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</si>
  <si>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</si>
  <si>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</si>
  <si>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</si>
  <si>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</si>
  <si>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</si>
  <si>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</si>
  <si>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</si>
  <si>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</si>
  <si>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</si>
  <si>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</si>
  <si>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</si>
  <si>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</si>
  <si>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</si>
  <si>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</si>
  <si>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</si>
  <si>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</si>
  <si>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</si>
  <si>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</si>
  <si>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</si>
  <si>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</si>
  <si>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</si>
  <si>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</si>
  <si>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</si>
  <si>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</si>
  <si>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</si>
  <si>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</si>
  <si>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</si>
  <si>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</si>
  <si>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</si>
  <si>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</si>
  <si>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</si>
  <si>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</si>
  <si>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</si>
  <si>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</si>
  <si>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</si>
  <si>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</si>
  <si>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</si>
  <si>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</si>
  <si>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</si>
  <si>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</si>
  <si>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</si>
  <si>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</si>
  <si>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</si>
  <si>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</si>
  <si>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</si>
  <si>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</si>
  <si>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</si>
  <si>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</si>
  <si>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</si>
  <si>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</si>
  <si>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</si>
  <si>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</si>
  <si>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</si>
  <si>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</si>
  <si>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</si>
  <si>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</si>
  <si>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</si>
  <si>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</si>
  <si>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</si>
  <si>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</si>
  <si>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</si>
  <si>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</si>
  <si>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</si>
  <si>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</si>
  <si>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</si>
  <si>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</si>
  <si>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</si>
  <si>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</si>
  <si>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</si>
  <si>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</si>
  <si>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</si>
  <si>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</si>
  <si>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</si>
  <si>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</si>
  <si>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</si>
  <si>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</si>
  <si>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</si>
  <si>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</si>
  <si>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</si>
  <si>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</si>
  <si>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</si>
  <si>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</si>
  <si>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</si>
  <si>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</si>
  <si>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</si>
  <si>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</si>
  <si>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</si>
  <si>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</si>
  <si>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</si>
  <si>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</si>
  <si>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</si>
  <si>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</si>
  <si>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</si>
  <si>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</si>
  <si>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</si>
  <si>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</si>
  <si>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</si>
  <si>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</si>
  <si>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</si>
  <si>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</si>
  <si>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</si>
  <si>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</si>
  <si>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</si>
  <si>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</si>
  <si>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</si>
  <si>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</si>
  <si>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</si>
  <si>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</si>
  <si>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</si>
  <si>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</si>
  <si>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</si>
  <si>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</si>
  <si>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</si>
  <si>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</si>
  <si>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</si>
  <si>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</si>
  <si>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</si>
  <si>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</si>
  <si>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</si>
  <si>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</si>
  <si>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</si>
  <si>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</si>
  <si>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</si>
  <si>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</si>
  <si>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</si>
  <si>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</si>
  <si>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</si>
  <si>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</si>
  <si>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</si>
  <si>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</si>
  <si>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</si>
  <si>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</si>
  <si>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</si>
  <si>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</si>
  <si>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</si>
  <si>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</si>
  <si>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</si>
  <si>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</si>
  <si>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</si>
  <si>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</si>
  <si>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</si>
  <si>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</si>
  <si>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</si>
  <si>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</si>
  <si>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</si>
  <si>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</si>
  <si>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</si>
  <si>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</si>
  <si>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</si>
  <si>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</si>
  <si>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</si>
  <si>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</si>
  <si>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</si>
  <si>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</si>
  <si>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</si>
  <si>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</si>
  <si>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</si>
  <si>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</si>
  <si>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</si>
  <si>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</si>
  <si>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</si>
  <si>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</si>
  <si>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</si>
  <si>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</si>
  <si>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</si>
  <si>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</si>
  <si>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</si>
  <si>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</si>
  <si>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</si>
  <si>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</si>
  <si>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</si>
  <si>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</si>
  <si>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</si>
  <si>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</si>
  <si>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</si>
  <si>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</si>
  <si>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</si>
  <si>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</si>
  <si>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</si>
  <si>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</si>
  <si>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</si>
  <si>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</si>
  <si>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</si>
  <si>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</si>
  <si>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</si>
  <si>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</si>
  <si>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</si>
  <si>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</si>
  <si>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</si>
  <si>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</si>
  <si>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</si>
  <si>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</si>
  <si>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</si>
  <si>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</si>
  <si>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</si>
  <si>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</si>
  <si>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</si>
  <si>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</si>
  <si>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</si>
  <si>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</si>
  <si>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</si>
  <si>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</si>
  <si>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</si>
  <si>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</si>
  <si>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</si>
  <si>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</si>
  <si>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</si>
  <si>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</si>
  <si>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</si>
  <si>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</si>
  <si>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</si>
  <si>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</si>
  <si>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</si>
  <si>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</si>
  <si>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</si>
  <si>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</si>
  <si>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</si>
  <si>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</si>
  <si>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</si>
  <si>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</si>
  <si>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</si>
  <si>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</si>
  <si>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</si>
  <si>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</si>
  <si>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</si>
  <si>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</si>
  <si>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</si>
  <si>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</si>
  <si>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</si>
  <si>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</si>
  <si>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</si>
  <si>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</si>
  <si>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</si>
  <si>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</si>
  <si>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</si>
  <si>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</si>
  <si>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</si>
  <si>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</si>
  <si>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</si>
  <si>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</si>
  <si>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</si>
  <si>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</si>
  <si>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</si>
  <si>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</si>
  <si>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</si>
  <si>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</si>
  <si>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</si>
  <si>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</si>
  <si>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</si>
  <si>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</si>
  <si>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</si>
  <si>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</si>
  <si>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</si>
  <si>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</si>
  <si>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</si>
  <si>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</si>
  <si>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</si>
  <si>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</si>
  <si>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</si>
  <si>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</si>
  <si>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</si>
  <si>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</si>
  <si>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</si>
  <si>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</si>
  <si>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</si>
  <si>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</si>
  <si>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</si>
  <si>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</si>
  <si>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</si>
  <si>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</si>
  <si>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</si>
  <si>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</si>
  <si>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</si>
  <si>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</si>
  <si>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</si>
  <si>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</si>
  <si>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</si>
  <si>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</si>
  <si>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</si>
  <si>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</si>
  <si>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</si>
  <si>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</si>
  <si>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</si>
  <si>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</si>
  <si>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</si>
  <si>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</si>
  <si>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</si>
  <si>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</si>
  <si>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</si>
  <si>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</si>
  <si>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</si>
  <si>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</si>
  <si>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</si>
  <si>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</si>
  <si>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</si>
  <si>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</si>
  <si>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</si>
  <si>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</si>
  <si>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</si>
  <si>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</si>
  <si>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</si>
  <si>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</si>
  <si>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</si>
  <si>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</si>
  <si>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</si>
  <si>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</si>
  <si>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</si>
  <si>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</si>
  <si>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</si>
  <si>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</si>
  <si>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</si>
  <si>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</si>
  <si>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</si>
  <si>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</si>
  <si>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</si>
  <si>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</si>
  <si>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</si>
  <si>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</si>
  <si>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</si>
  <si>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</si>
  <si>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</si>
  <si>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</si>
  <si>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</si>
  <si>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</si>
  <si>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</si>
  <si>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</si>
  <si>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</si>
  <si>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</si>
  <si>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</si>
  <si>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</si>
  <si>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</si>
  <si>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</si>
  <si>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</si>
  <si>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</si>
  <si>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</si>
  <si>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</si>
  <si>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</si>
  <si>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</si>
  <si>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</si>
  <si>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</si>
  <si>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</si>
  <si>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</si>
  <si>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</si>
  <si>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</si>
  <si>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</si>
  <si>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</si>
  <si>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</si>
  <si>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</si>
  <si>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</si>
  <si>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</si>
  <si>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</si>
  <si>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</si>
  <si>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</si>
  <si>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</si>
  <si>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</si>
  <si>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</si>
  <si>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</si>
  <si>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</si>
  <si>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</si>
  <si>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</si>
  <si>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</si>
  <si>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</si>
  <si>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</si>
  <si>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</si>
  <si>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</si>
  <si>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</si>
  <si>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</si>
  <si>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</si>
  <si>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</si>
  <si>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</si>
  <si>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</si>
  <si>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</si>
  <si>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</si>
  <si>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</si>
  <si>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</si>
  <si>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</si>
  <si>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</si>
  <si>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</si>
  <si>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</si>
  <si>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</si>
  <si>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</si>
  <si>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</si>
  <si>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</si>
  <si>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</si>
  <si>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</si>
  <si>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</si>
  <si>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</si>
  <si>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</si>
  <si>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</si>
  <si>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</si>
  <si>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</si>
  <si>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</si>
  <si>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</si>
  <si>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</si>
  <si>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</si>
  <si>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</si>
  <si>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</si>
  <si>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</si>
  <si>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</si>
  <si>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</si>
  <si>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</si>
  <si>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</si>
  <si>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</si>
  <si>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</si>
  <si>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</si>
  <si>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</si>
  <si>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</si>
  <si>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</si>
  <si>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</si>
  <si>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</si>
  <si>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</si>
  <si>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</si>
  <si>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</si>
  <si>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</si>
  <si>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</si>
  <si>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</si>
  <si>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</si>
  <si>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</si>
  <si>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</si>
  <si>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</si>
  <si>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</si>
  <si>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</si>
  <si>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</si>
  <si>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</si>
  <si>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</si>
  <si>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</si>
  <si>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</si>
  <si>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</si>
  <si>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</si>
  <si>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</si>
  <si>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</si>
  <si>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</si>
  <si>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</si>
  <si>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</si>
  <si>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</si>
  <si>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</si>
  <si>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</si>
  <si>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</si>
  <si>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</si>
  <si>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</si>
  <si>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</si>
  <si>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</si>
  <si>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</si>
  <si>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</si>
  <si>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</si>
  <si>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</si>
  <si>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</si>
  <si>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</si>
  <si>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</si>
  <si>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</si>
  <si>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</si>
  <si>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</si>
  <si>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</si>
  <si>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</si>
  <si>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</si>
  <si>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</si>
  <si>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</si>
  <si>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</si>
  <si>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</si>
  <si>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</si>
  <si>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</si>
  <si>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</si>
  <si>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</si>
  <si>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</si>
  <si>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</si>
  <si>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</si>
  <si>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</si>
  <si>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</si>
  <si>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</si>
  <si>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</si>
  <si>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</si>
  <si>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</si>
  <si>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</si>
  <si>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</si>
  <si>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</si>
  <si>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</si>
  <si>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</si>
  <si>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</si>
  <si>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</si>
  <si>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</si>
  <si>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</si>
  <si>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</si>
  <si>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</si>
  <si>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</si>
  <si>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</si>
  <si>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</si>
  <si>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</si>
  <si>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</si>
  <si>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</si>
  <si>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</si>
  <si>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</si>
  <si>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</si>
  <si>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</si>
  <si>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</si>
  <si>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</si>
  <si>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</si>
  <si>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</si>
  <si>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</si>
  <si>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</si>
  <si>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</si>
  <si>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</si>
  <si>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</si>
  <si>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</si>
  <si>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</si>
  <si>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</si>
  <si>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</si>
  <si>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</si>
  <si>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</si>
  <si>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</si>
  <si>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</si>
  <si>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</si>
  <si>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</si>
  <si>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</si>
  <si>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</si>
  <si>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</si>
  <si>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</si>
  <si>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</si>
  <si>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</si>
  <si>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</si>
  <si>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</si>
  <si>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</si>
  <si>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</si>
  <si>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</si>
  <si>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</si>
  <si>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</si>
  <si>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</si>
  <si>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</si>
  <si>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</si>
  <si>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</si>
  <si>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</si>
  <si>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</si>
  <si>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</si>
  <si>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</si>
  <si>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</si>
  <si>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</si>
  <si>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</si>
  <si>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</si>
  <si>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</si>
  <si>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</si>
  <si>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</si>
  <si>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</si>
  <si>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</si>
  <si>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</si>
  <si>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</si>
  <si>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</si>
  <si>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</si>
  <si>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</si>
  <si>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</si>
  <si>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</si>
  <si>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</si>
  <si>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</si>
  <si>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</si>
  <si>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</si>
  <si>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</si>
  <si>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</si>
  <si>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</si>
  <si>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</si>
  <si>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</si>
  <si>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</si>
  <si>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</si>
  <si>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</si>
  <si>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</si>
  <si>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</si>
  <si>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</si>
  <si>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</si>
  <si>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</si>
  <si>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</si>
  <si>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</si>
  <si>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</si>
  <si>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</si>
  <si>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</si>
  <si>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</si>
  <si>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</si>
  <si>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</si>
  <si>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</si>
  <si>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</si>
  <si>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</si>
  <si>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</si>
  <si>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</si>
  <si>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</si>
  <si>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</si>
  <si>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</si>
  <si>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</si>
  <si>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</si>
  <si>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</si>
  <si>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</si>
  <si>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</si>
  <si>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</si>
  <si>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</si>
  <si>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</si>
  <si>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</si>
  <si>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</si>
  <si>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</si>
  <si>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</si>
  <si>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</si>
  <si>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</si>
  <si>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</si>
  <si>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</si>
  <si>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</si>
  <si>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</si>
  <si>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</si>
  <si>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</si>
  <si>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</si>
  <si>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</si>
  <si>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</si>
  <si>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</si>
  <si>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</si>
  <si>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</si>
  <si>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</si>
  <si>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</si>
  <si>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</si>
  <si>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</si>
  <si>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</si>
  <si>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</si>
  <si>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</si>
  <si>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</si>
  <si>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</si>
  <si>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</si>
  <si>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</si>
  <si>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</si>
  <si>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</si>
  <si>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</si>
  <si>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</si>
  <si>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</si>
  <si>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</si>
  <si>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</si>
  <si>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</si>
  <si>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</si>
  <si>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</si>
  <si>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</si>
  <si>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</si>
  <si>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</si>
  <si>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</si>
  <si>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</si>
  <si>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</si>
  <si>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</si>
  <si>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</si>
  <si>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</si>
  <si>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</si>
  <si>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</si>
  <si>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</si>
  <si>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</si>
  <si>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</si>
  <si>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</si>
  <si>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</si>
  <si>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</si>
  <si>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</si>
  <si>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</si>
  <si>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</si>
  <si>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</si>
  <si>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</si>
  <si>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</si>
  <si>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</si>
  <si>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</si>
  <si>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</si>
  <si>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</si>
  <si>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</si>
  <si>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</si>
  <si>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</si>
  <si>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</si>
  <si>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</si>
  <si>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</si>
  <si>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</si>
  <si>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</si>
  <si>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</si>
  <si>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</si>
  <si>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</si>
  <si>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</si>
  <si>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</si>
  <si>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</si>
  <si>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</si>
  <si>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</si>
  <si>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</si>
  <si>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</si>
  <si>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</si>
  <si>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</si>
  <si>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</si>
  <si>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</si>
  <si>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</si>
  <si>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</si>
  <si>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</si>
  <si>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</si>
  <si>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</si>
  <si>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</si>
  <si>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</si>
  <si>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</si>
  <si>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</si>
  <si>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</si>
  <si>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</si>
  <si>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</si>
  <si>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</si>
  <si>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</si>
  <si>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</si>
  <si>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</si>
  <si>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</si>
  <si>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</si>
  <si>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</si>
  <si>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</si>
  <si>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</si>
  <si>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</si>
  <si>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</si>
  <si>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</si>
  <si>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</si>
  <si>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</si>
  <si>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</si>
  <si>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</si>
  <si>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</si>
  <si>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</si>
  <si>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</si>
  <si>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</si>
  <si>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</si>
  <si>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</si>
  <si>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</si>
  <si>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</si>
  <si>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</si>
  <si>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</si>
  <si>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</si>
  <si>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</si>
  <si>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</si>
  <si>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</si>
  <si>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</si>
  <si>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</si>
  <si>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</si>
  <si>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</si>
  <si>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</si>
  <si>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</si>
  <si>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</si>
  <si>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</si>
  <si>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</si>
  <si>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</si>
  <si>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</si>
  <si>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</si>
  <si>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</si>
  <si>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</si>
  <si>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</si>
  <si>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</si>
  <si>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</si>
  <si>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</si>
  <si>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</si>
  <si>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</si>
  <si>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</si>
  <si>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</si>
  <si>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</si>
  <si>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</si>
  <si>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</si>
  <si>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</si>
  <si>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</si>
  <si>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</si>
  <si>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</si>
  <si>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</si>
  <si>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</si>
  <si>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</si>
  <si>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</si>
  <si>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</si>
  <si>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</si>
  <si>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</si>
  <si>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</si>
  <si>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</si>
  <si>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</si>
  <si>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</si>
  <si>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</si>
  <si>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</si>
  <si>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</si>
  <si>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</si>
  <si>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</si>
  <si>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</si>
  <si>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</si>
  <si>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</si>
  <si>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</si>
  <si>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</si>
  <si>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</si>
  <si>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</si>
  <si>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</si>
  <si>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</si>
  <si>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</si>
  <si>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</si>
  <si>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</si>
  <si>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</si>
  <si>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</si>
  <si>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</si>
  <si>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</si>
  <si>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</si>
  <si>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</si>
  <si>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</si>
  <si>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</si>
  <si>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</si>
  <si>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</si>
  <si>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</si>
  <si>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</si>
  <si>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</si>
  <si>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</si>
  <si>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</si>
  <si>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</si>
  <si>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</si>
  <si>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</si>
  <si>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</si>
  <si>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</si>
  <si>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</si>
  <si>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</si>
  <si>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</si>
  <si>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</si>
  <si>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</si>
  <si>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</si>
  <si>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</si>
  <si>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</si>
  <si>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</si>
  <si>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</si>
  <si>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</si>
  <si>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</si>
  <si>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</si>
  <si>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</si>
  <si>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</si>
  <si>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</si>
  <si>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</si>
  <si>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</si>
  <si>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</si>
  <si>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</si>
  <si>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</si>
  <si>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</si>
  <si>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</si>
  <si>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</si>
  <si>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</si>
  <si>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</si>
  <si>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</si>
  <si>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</si>
  <si>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</si>
  <si>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</si>
  <si>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</si>
  <si>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</si>
  <si>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</si>
  <si>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</si>
  <si>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</si>
  <si>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</si>
  <si>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</si>
  <si>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</si>
  <si>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</si>
  <si>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</si>
  <si>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</si>
  <si>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</si>
  <si>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</si>
  <si>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</si>
  <si>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</si>
  <si>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</si>
  <si>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</si>
  <si>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</si>
  <si>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</si>
  <si>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</si>
  <si>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</si>
  <si>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</si>
  <si>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</si>
  <si>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</si>
  <si>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</si>
  <si>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</si>
  <si>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</si>
  <si>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</si>
  <si>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</si>
  <si>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</si>
  <si>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</si>
  <si>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</si>
  <si>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</si>
  <si>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</si>
  <si>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</si>
  <si>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</si>
  <si>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</si>
  <si>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</si>
  <si>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</si>
  <si>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</si>
  <si>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</si>
  <si>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</si>
  <si>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</si>
  <si>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</si>
  <si>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</si>
  <si>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</si>
  <si>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</si>
  <si>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</si>
  <si>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</si>
  <si>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</si>
  <si>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</si>
  <si>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</si>
  <si>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</si>
  <si>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</si>
  <si>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</si>
  <si>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</si>
  <si>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</si>
  <si>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</si>
  <si>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</si>
  <si>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</si>
  <si>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</si>
  <si>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</si>
  <si>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</si>
  <si>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</si>
  <si>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</si>
  <si>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</si>
  <si>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</si>
  <si>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</si>
  <si>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</si>
  <si>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</si>
  <si>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</si>
  <si>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</si>
  <si>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</si>
  <si>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</si>
  <si>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</si>
  <si>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</si>
  <si>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</si>
  <si>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</si>
  <si>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</si>
  <si>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</si>
  <si>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</si>
  <si>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</si>
  <si>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</si>
  <si>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</si>
  <si>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</si>
  <si>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</si>
  <si>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</si>
  <si>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</si>
  <si>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</si>
  <si>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</si>
  <si>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</si>
  <si>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</si>
  <si>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</si>
  <si>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</si>
  <si>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</si>
  <si>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</si>
  <si>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</si>
  <si>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</si>
  <si>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</si>
  <si>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</si>
  <si>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</si>
  <si>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</si>
  <si>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</si>
  <si>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</si>
  <si>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</si>
  <si>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</si>
  <si>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</si>
  <si>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</si>
  <si>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</si>
  <si>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</si>
  <si>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</si>
  <si>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</si>
  <si>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</si>
  <si>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</si>
  <si>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</si>
  <si>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</si>
  <si>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</si>
  <si>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</si>
  <si>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</si>
  <si>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</si>
  <si>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</si>
  <si>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</si>
  <si>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</si>
  <si>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</si>
  <si>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</si>
  <si>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</si>
  <si>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</si>
  <si>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</si>
  <si>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</si>
  <si>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</si>
  <si>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</si>
  <si>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</si>
  <si>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</si>
  <si>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</si>
  <si>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</si>
  <si>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</si>
  <si>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</si>
  <si>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</si>
  <si>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</si>
  <si>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</si>
  <si>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</si>
  <si>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</si>
  <si>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</si>
  <si>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</si>
  <si>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</si>
  <si>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</si>
  <si>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</si>
  <si>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</si>
  <si>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</si>
  <si>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</si>
  <si>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</si>
  <si>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</si>
  <si>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</si>
  <si>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</si>
  <si>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</si>
  <si>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</si>
  <si>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</si>
  <si>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</si>
  <si>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</si>
  <si>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</si>
  <si>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</si>
  <si>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</si>
  <si>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</si>
  <si>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</si>
  <si>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</si>
  <si>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</si>
  <si>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</si>
  <si>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</si>
  <si>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</si>
  <si>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</si>
  <si>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</si>
  <si>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</si>
  <si>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</si>
  <si>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</si>
  <si>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</si>
  <si>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</si>
  <si>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</si>
  <si>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</si>
  <si>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</si>
  <si>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</si>
  <si>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</si>
  <si>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</si>
  <si>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</si>
  <si>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</si>
  <si>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</si>
  <si>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</si>
  <si>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</si>
  <si>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</si>
  <si>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</si>
  <si>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</si>
  <si>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</si>
  <si>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</si>
  <si>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</si>
  <si>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</si>
  <si>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</si>
  <si>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</si>
  <si>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</si>
  <si>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</si>
  <si>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</si>
  <si>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</si>
  <si>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</si>
  <si>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</si>
  <si>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</si>
  <si>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</si>
  <si>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</si>
  <si>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</si>
  <si>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</si>
  <si>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</si>
  <si>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</si>
  <si>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</si>
  <si>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</si>
  <si>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</si>
  <si>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</si>
  <si>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</si>
  <si>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</si>
  <si>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</si>
  <si>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</si>
  <si>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</si>
  <si>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</si>
  <si>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</si>
  <si>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</si>
  <si>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</si>
  <si>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</si>
  <si>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</si>
  <si>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</si>
  <si>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</si>
  <si>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</si>
  <si>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</si>
  <si>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</si>
  <si>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</si>
  <si>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</si>
  <si>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</si>
  <si>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</si>
  <si>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</si>
  <si>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</si>
  <si>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</si>
  <si>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</si>
  <si>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</si>
  <si>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</si>
  <si>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</si>
  <si>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</si>
  <si>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</si>
  <si>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</si>
  <si>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</si>
  <si>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</si>
  <si>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</si>
  <si>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</si>
  <si>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</si>
  <si>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</si>
  <si>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</si>
  <si>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</si>
  <si>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</si>
  <si>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</si>
  <si>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</si>
  <si>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</si>
  <si>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</si>
  <si>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</si>
  <si>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</si>
  <si>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</si>
  <si>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</si>
  <si>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</si>
  <si>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</si>
  <si>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</si>
  <si>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</si>
  <si>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</si>
  <si>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</si>
  <si>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</si>
  <si>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</si>
  <si>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</si>
  <si>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</si>
  <si>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</si>
  <si>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</si>
  <si>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</si>
  <si>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</si>
  <si>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</si>
  <si>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</si>
  <si>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</si>
  <si>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</si>
  <si>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</si>
  <si>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</si>
  <si>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</si>
  <si>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</si>
  <si>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</si>
  <si>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</si>
  <si>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</si>
  <si>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</si>
  <si>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</si>
  <si>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</si>
  <si>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</si>
  <si>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</si>
  <si>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</si>
  <si>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</si>
  <si>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</si>
  <si>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</si>
  <si>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</si>
  <si>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</si>
  <si>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</si>
  <si>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</si>
  <si>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</si>
  <si>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</si>
  <si>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</si>
  <si>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</si>
  <si>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</si>
  <si>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</si>
  <si>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</si>
  <si>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</si>
  <si>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</si>
  <si>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</si>
  <si>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</si>
  <si>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</si>
  <si>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</si>
  <si>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</si>
  <si>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</si>
  <si>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</si>
  <si>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</si>
  <si>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</si>
  <si>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</si>
  <si>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</si>
  <si>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</si>
  <si>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</si>
  <si>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</si>
  <si>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</si>
  <si>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</si>
  <si>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</si>
  <si>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</si>
  <si>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</si>
  <si>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</si>
  <si>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</si>
  <si>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</si>
  <si>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</si>
  <si>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</si>
  <si>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</si>
  <si>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</si>
  <si>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</si>
  <si>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</si>
  <si>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</si>
  <si>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</si>
  <si>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</si>
  <si>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</si>
  <si>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</si>
  <si>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</si>
  <si>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</si>
  <si>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</si>
  <si>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</si>
  <si>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</si>
  <si>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</si>
  <si>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</si>
  <si>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</si>
  <si>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</si>
  <si>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</si>
  <si>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</si>
  <si>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</si>
  <si>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</si>
  <si>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</si>
  <si>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</si>
  <si>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</si>
  <si>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</si>
  <si>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</si>
  <si>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</si>
  <si>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</si>
  <si>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</si>
  <si>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</si>
  <si>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</si>
  <si>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</si>
  <si>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</si>
  <si>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</si>
  <si>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</si>
  <si>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</si>
  <si>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</si>
  <si>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</si>
  <si>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</si>
  <si>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</si>
  <si>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</si>
  <si>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</si>
  <si>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</si>
  <si>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</si>
  <si>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</si>
  <si>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</si>
  <si>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</si>
  <si>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</si>
  <si>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</si>
  <si>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</si>
  <si>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</si>
  <si>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</si>
  <si>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</si>
  <si>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</si>
  <si>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</si>
  <si>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</si>
  <si>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</si>
  <si>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</si>
  <si>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</si>
  <si>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</si>
  <si>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</si>
  <si>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</si>
  <si>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</si>
  <si>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</si>
  <si>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</si>
  <si>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</si>
  <si>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</si>
  <si>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</si>
  <si>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</si>
  <si>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</si>
  <si>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</si>
  <si>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</si>
  <si>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</si>
  <si>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</si>
  <si>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</si>
  <si>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</si>
  <si>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</si>
  <si>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</si>
  <si>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</si>
  <si>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</si>
  <si>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</si>
  <si>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</si>
  <si>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</si>
  <si>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</si>
  <si>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</si>
  <si>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</si>
  <si>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</si>
  <si>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</si>
  <si>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</si>
  <si>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</si>
  <si>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</si>
  <si>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</si>
  <si>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</si>
  <si>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</si>
  <si>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</si>
  <si>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</si>
  <si>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</si>
  <si>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</si>
  <si>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</si>
  <si>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</si>
  <si>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</si>
  <si>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</si>
  <si>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</si>
  <si>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</si>
  <si>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</si>
  <si>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</si>
  <si>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</si>
  <si>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</si>
  <si>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</si>
  <si>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</si>
  <si>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</si>
  <si>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</si>
  <si>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</si>
  <si>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</si>
  <si>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</si>
  <si>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</si>
  <si>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</si>
  <si>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</si>
  <si>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</si>
  <si>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</si>
  <si>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</si>
  <si>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</si>
  <si>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</si>
  <si>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</si>
  <si>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</si>
  <si>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</si>
  <si>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</si>
  <si>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</si>
  <si>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</si>
  <si>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</si>
  <si>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</si>
  <si>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</si>
  <si>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</si>
  <si>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</si>
  <si>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</si>
  <si>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</si>
  <si>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</si>
  <si>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</si>
  <si>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</si>
  <si>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</si>
  <si>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</si>
  <si>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</si>
  <si>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</si>
  <si>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</si>
  <si>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</si>
  <si>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</si>
  <si>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</si>
  <si>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</si>
  <si>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</si>
  <si>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</si>
  <si>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</si>
  <si>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</si>
  <si>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</si>
  <si>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</si>
  <si>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</si>
  <si>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</si>
  <si>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</si>
  <si>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</si>
  <si>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</si>
  <si>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</si>
  <si>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</si>
  <si>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</si>
  <si>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</si>
  <si>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</si>
  <si>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</si>
  <si>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</si>
  <si>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</si>
  <si>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</si>
  <si>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</si>
  <si>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</si>
  <si>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</si>
  <si>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</si>
  <si>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</si>
  <si>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</si>
  <si>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</si>
  <si>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</si>
  <si>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</si>
  <si>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</si>
  <si>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</si>
  <si>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</si>
  <si>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</si>
  <si>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</si>
  <si>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</si>
  <si>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</si>
  <si>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</si>
  <si>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</si>
  <si>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</si>
  <si>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</si>
  <si>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</si>
  <si>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</si>
  <si>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</si>
  <si>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</si>
  <si>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</si>
  <si>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</si>
  <si>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</si>
  <si>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</si>
  <si>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</si>
  <si>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</si>
  <si>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</si>
  <si>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</si>
  <si>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</si>
  <si>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</si>
  <si>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</si>
  <si>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</si>
  <si>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</si>
  <si>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</si>
  <si>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</si>
  <si>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</si>
  <si>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</si>
  <si>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</si>
  <si>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</si>
  <si>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</si>
  <si>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</si>
  <si>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</si>
  <si>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</si>
  <si>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</si>
  <si>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</si>
  <si>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</si>
  <si>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</si>
  <si>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</si>
  <si>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</si>
  <si>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</si>
  <si>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</si>
  <si>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</si>
  <si>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</si>
  <si>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</si>
  <si>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</si>
  <si>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</si>
  <si>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</si>
  <si>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</si>
  <si>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</si>
  <si>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</si>
  <si>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</si>
  <si>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</si>
  <si>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</si>
  <si>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</si>
  <si>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</si>
  <si>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</si>
  <si>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</si>
  <si>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</si>
  <si>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</si>
  <si>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</si>
  <si>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</si>
  <si>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</si>
  <si>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</si>
  <si>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</si>
  <si>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</si>
  <si>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</si>
  <si>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</si>
  <si>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</si>
  <si>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</si>
  <si>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</si>
  <si>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</si>
  <si>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</si>
  <si>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</si>
  <si>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</si>
  <si>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</si>
  <si>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</si>
  <si>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</si>
  <si>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</si>
  <si>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</si>
  <si>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</si>
  <si>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</si>
  <si>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</si>
  <si>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</si>
  <si>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</si>
  <si>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</si>
  <si>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</si>
  <si>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</si>
  <si>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</si>
  <si>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</si>
  <si>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</si>
  <si>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</si>
  <si>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</si>
  <si>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</si>
  <si>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</si>
  <si>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</si>
  <si>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</si>
  <si>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</si>
  <si>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</si>
  <si>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</si>
  <si>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</si>
  <si>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</si>
  <si>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</si>
  <si>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</si>
  <si>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</si>
  <si>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</si>
  <si>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</si>
  <si>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</si>
  <si>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</si>
  <si>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</si>
  <si>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</si>
  <si>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</si>
  <si>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</si>
  <si>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</si>
  <si>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</si>
  <si>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</si>
  <si>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</si>
  <si>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</si>
  <si>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</si>
  <si>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</si>
  <si>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</si>
  <si>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</si>
  <si>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</si>
  <si>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</si>
  <si>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</si>
  <si>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</si>
  <si>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</si>
  <si>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</si>
  <si>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</si>
  <si>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</si>
  <si>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</si>
  <si>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</si>
  <si>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</si>
  <si>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</si>
  <si>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</si>
  <si>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</si>
  <si>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</si>
  <si>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</si>
  <si>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</si>
  <si>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</si>
  <si>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</si>
  <si>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</si>
  <si>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</si>
  <si>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</si>
  <si>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</si>
  <si>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</si>
  <si>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</si>
  <si>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</si>
  <si>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</si>
  <si>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</si>
  <si>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</si>
  <si>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</si>
  <si>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</si>
  <si>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</si>
  <si>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</si>
  <si>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</si>
  <si>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</si>
  <si>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</si>
  <si>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</si>
  <si>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</si>
  <si>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</si>
  <si>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</si>
  <si>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</si>
  <si>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</si>
  <si>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</si>
  <si>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</si>
  <si>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</si>
  <si>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</si>
  <si>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</si>
  <si>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</si>
  <si>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</si>
  <si>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</si>
  <si>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</si>
  <si>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</si>
  <si>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</si>
  <si>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</si>
  <si>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</si>
  <si>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</si>
  <si>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</si>
  <si>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</si>
  <si>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</si>
  <si>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</si>
  <si>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</si>
  <si>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</si>
  <si>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</si>
  <si>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</si>
  <si>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</si>
  <si>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</si>
  <si>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</si>
  <si>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</si>
  <si>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</si>
  <si>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</si>
  <si>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</si>
  <si>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</si>
  <si>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</si>
  <si>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</si>
  <si>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</si>
  <si>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</si>
  <si>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</si>
  <si>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</si>
  <si>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</si>
  <si>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</si>
  <si>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</si>
  <si>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</si>
  <si>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</si>
  <si>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</si>
  <si>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</si>
  <si>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</si>
  <si>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</si>
  <si>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</si>
  <si>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</si>
  <si>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</si>
  <si>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</si>
  <si>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</si>
  <si>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</si>
  <si>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</si>
  <si>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</si>
  <si>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</si>
  <si>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</si>
  <si>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</si>
  <si>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</si>
  <si>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</si>
  <si>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</si>
  <si>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</si>
  <si>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</si>
  <si>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</si>
  <si>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</si>
  <si>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</si>
  <si>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</si>
  <si>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</si>
  <si>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</si>
  <si>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</si>
  <si>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</si>
  <si>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</si>
  <si>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</si>
  <si>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</si>
  <si>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</si>
  <si>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</si>
  <si>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</si>
  <si>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</si>
  <si>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</si>
  <si>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</si>
  <si>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</si>
  <si>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</si>
  <si>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</si>
  <si>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</si>
  <si>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</si>
  <si>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</si>
  <si>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</si>
  <si>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</si>
  <si>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</si>
  <si>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</si>
  <si>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</si>
  <si>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</si>
  <si>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</si>
  <si>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</si>
  <si>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</si>
  <si>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</si>
  <si>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</si>
  <si>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</si>
  <si>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</si>
  <si>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</si>
  <si>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</si>
  <si>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</si>
  <si>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</si>
  <si>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</si>
  <si>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</si>
  <si>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</si>
  <si>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</si>
  <si>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</si>
  <si>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</si>
  <si>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</si>
  <si>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</si>
  <si>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</si>
  <si>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</si>
  <si>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</si>
  <si>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</si>
  <si>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</si>
  <si>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</si>
  <si>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</si>
  <si>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</si>
  <si>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</si>
  <si>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</si>
  <si>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</si>
  <si>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</si>
  <si>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</si>
  <si>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</si>
  <si>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</si>
  <si>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</si>
  <si>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</si>
  <si>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</si>
  <si>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</si>
  <si>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</si>
  <si>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</si>
  <si>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</si>
  <si>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</si>
  <si>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</si>
  <si>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</si>
  <si>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</si>
  <si>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</si>
  <si>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</si>
  <si>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</si>
  <si>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</si>
  <si>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</si>
  <si>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</si>
  <si>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</si>
  <si>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</si>
  <si>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</si>
  <si>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</si>
  <si>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</si>
  <si>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</si>
  <si>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</si>
  <si>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</si>
  <si>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</si>
  <si>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</si>
  <si>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</si>
  <si>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</si>
  <si>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</si>
  <si>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</si>
  <si>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</si>
  <si>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</si>
  <si>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</si>
  <si>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</si>
  <si>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</si>
  <si>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</si>
  <si>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</si>
  <si>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</si>
  <si>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</si>
  <si>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</si>
  <si>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</si>
  <si>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</si>
  <si>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</si>
  <si>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</si>
  <si>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</si>
  <si>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</si>
  <si>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</si>
  <si>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</si>
  <si>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</si>
  <si>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</si>
  <si>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</si>
  <si>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</si>
  <si>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</si>
  <si>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</si>
  <si>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</si>
  <si>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</si>
  <si>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</si>
  <si>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</si>
  <si>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</si>
  <si>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</si>
  <si>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</si>
  <si>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</si>
  <si>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</si>
  <si>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</si>
  <si>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</si>
  <si>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</si>
  <si>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</si>
  <si>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</si>
  <si>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</si>
  <si>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</si>
  <si>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</si>
  <si>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</si>
  <si>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</si>
  <si>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</si>
  <si>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</si>
  <si>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</si>
  <si>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</si>
  <si>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</si>
  <si>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</si>
  <si>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</si>
  <si>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</si>
  <si>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</si>
  <si>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</si>
  <si>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</si>
  <si>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</si>
  <si>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</si>
  <si>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</si>
  <si>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</si>
  <si>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</si>
  <si>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</si>
  <si>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</si>
  <si>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</si>
  <si>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</si>
  <si>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</si>
  <si>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</si>
  <si>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</si>
  <si>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</si>
  <si>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</si>
  <si>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</si>
  <si>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</si>
  <si>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</si>
  <si>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</si>
  <si>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</si>
  <si>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</si>
  <si>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</si>
  <si>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</si>
  <si>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</si>
  <si>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</si>
  <si>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</si>
  <si>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</si>
  <si>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</si>
  <si>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</si>
  <si>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</si>
  <si>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</si>
  <si>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</si>
  <si>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</si>
  <si>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</si>
  <si>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</si>
  <si>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</si>
  <si>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</si>
  <si>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</si>
  <si>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</si>
  <si>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</si>
  <si>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</si>
  <si>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</si>
  <si>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</si>
  <si>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</si>
  <si>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</si>
  <si>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</si>
  <si>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</si>
  <si>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</si>
  <si>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</si>
  <si>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</si>
  <si>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</si>
  <si>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</si>
  <si>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</si>
  <si>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</si>
  <si>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</si>
  <si>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</si>
  <si>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</si>
  <si>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</si>
  <si>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</si>
  <si>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</si>
  <si>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</si>
  <si>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</si>
  <si>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</si>
  <si>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</si>
  <si>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</si>
  <si>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</si>
  <si>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</si>
  <si>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</si>
  <si>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</si>
  <si>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</si>
  <si>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</si>
  <si>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</si>
  <si>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</si>
  <si>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</si>
  <si>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</si>
  <si>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</si>
  <si>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</si>
  <si>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</si>
  <si>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</si>
  <si>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</si>
  <si>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</si>
  <si>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</si>
  <si>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</si>
  <si>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</si>
  <si>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</si>
  <si>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</si>
  <si>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</si>
  <si>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</si>
  <si>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</si>
  <si>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</si>
  <si>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</si>
  <si>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</si>
  <si>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</si>
  <si>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</si>
  <si>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</si>
  <si>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</si>
  <si>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</si>
  <si>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</si>
  <si>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</si>
  <si>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</si>
  <si>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</si>
  <si>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</si>
  <si>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</si>
  <si>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</si>
  <si>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</si>
  <si>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</si>
  <si>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</si>
  <si>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</si>
  <si>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</si>
  <si>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</si>
  <si>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</si>
  <si>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</si>
  <si>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</si>
  <si>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</si>
  <si>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</si>
  <si>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</si>
  <si>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</si>
  <si>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</si>
  <si>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</si>
  <si>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</si>
  <si>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</si>
  <si>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</si>
  <si>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</si>
  <si>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</si>
  <si>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</si>
  <si>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</si>
  <si>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</si>
  <si>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</si>
  <si>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</si>
  <si>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</si>
  <si>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</si>
  <si>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</si>
  <si>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</si>
  <si>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</si>
  <si>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</si>
  <si>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</si>
  <si>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</si>
  <si>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</si>
  <si>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</si>
  <si>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</si>
  <si>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</si>
  <si>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</si>
  <si>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</si>
  <si>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</si>
  <si>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</si>
  <si>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</si>
  <si>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</si>
  <si>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</si>
  <si>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</si>
  <si>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</si>
  <si>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</si>
  <si>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</si>
  <si>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</si>
  <si>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</si>
  <si>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</si>
  <si>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</si>
  <si>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</si>
  <si>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</si>
  <si>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</si>
  <si>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</si>
  <si>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</si>
  <si>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</si>
  <si>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</si>
  <si>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</si>
  <si>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</si>
  <si>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</si>
  <si>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</si>
  <si>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</si>
  <si>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</si>
  <si>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</si>
  <si>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</si>
  <si>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</si>
  <si>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</si>
  <si>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</si>
  <si>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</si>
  <si>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</si>
  <si>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</si>
  <si>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</si>
  <si>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</si>
  <si>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</si>
  <si>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</si>
  <si>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</si>
  <si>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</si>
  <si>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</si>
  <si>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</si>
  <si>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</si>
  <si>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</si>
  <si>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</si>
  <si>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</si>
  <si>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</si>
  <si>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</si>
  <si>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</si>
  <si>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</si>
  <si>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</si>
  <si>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</si>
  <si>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</si>
  <si>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</si>
  <si>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</si>
  <si>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</si>
  <si>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</si>
  <si>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</si>
  <si>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</si>
  <si>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</si>
  <si>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</si>
  <si>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</si>
  <si>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</si>
  <si>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</si>
  <si>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</si>
  <si>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</si>
  <si>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</si>
  <si>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</si>
  <si>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</si>
  <si>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</si>
  <si>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</si>
  <si>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</si>
  <si>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</si>
  <si>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</si>
  <si>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</si>
  <si>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</si>
  <si>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</si>
  <si>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</si>
  <si>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</si>
  <si>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</si>
  <si>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</si>
  <si>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</si>
  <si>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</si>
  <si>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</si>
  <si>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</si>
  <si>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</si>
  <si>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</si>
  <si>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</si>
  <si>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</si>
  <si>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</si>
  <si>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</si>
  <si>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</si>
  <si>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</si>
  <si>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</si>
  <si>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</si>
  <si>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</si>
  <si>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</si>
  <si>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</si>
  <si>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</si>
  <si>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</si>
  <si>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</si>
  <si>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</si>
  <si>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</si>
  <si>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</si>
  <si>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</si>
  <si>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</si>
  <si>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</si>
  <si>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</si>
  <si>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</si>
  <si>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</si>
  <si>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</si>
  <si>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</si>
  <si>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</si>
  <si>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</si>
  <si>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</si>
  <si>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</si>
  <si>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</si>
  <si>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</si>
  <si>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</si>
  <si>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</si>
  <si>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</si>
  <si>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</si>
  <si>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</si>
  <si>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</si>
  <si>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</si>
  <si>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</si>
  <si>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</si>
  <si>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</si>
  <si>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</si>
  <si>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</si>
  <si>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</si>
  <si>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</si>
  <si>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</si>
  <si>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</si>
  <si>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</si>
  <si>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</si>
  <si>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</si>
  <si>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</si>
  <si>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</si>
  <si>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</si>
  <si>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</si>
  <si>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</si>
  <si>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</si>
  <si>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</si>
  <si>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</si>
  <si>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</si>
  <si>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</si>
  <si>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</si>
  <si>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</si>
  <si>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</si>
  <si>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</si>
  <si>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</si>
  <si>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</si>
  <si>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</si>
  <si>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</si>
  <si>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</si>
  <si>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</si>
  <si>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</si>
  <si>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</si>
  <si>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</si>
  <si>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</si>
  <si>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</si>
  <si>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</si>
  <si>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</si>
  <si>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</si>
  <si>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</si>
  <si>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</si>
  <si>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</si>
  <si>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</si>
  <si>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</si>
  <si>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</si>
  <si>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</si>
  <si>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</si>
  <si>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</si>
  <si>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</si>
  <si>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</si>
  <si>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</si>
  <si>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</si>
  <si>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</si>
  <si>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</si>
  <si>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</si>
  <si>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</si>
  <si>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</si>
  <si>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</si>
  <si>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</si>
  <si>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</si>
  <si>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</si>
  <si>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</si>
  <si>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</si>
  <si>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</si>
  <si>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</si>
  <si>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</si>
  <si>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</si>
  <si>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</si>
  <si>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</si>
  <si>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</si>
  <si>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</si>
  <si>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</si>
  <si>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</si>
  <si>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</si>
  <si>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</si>
  <si>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</si>
  <si>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</si>
  <si>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</si>
  <si>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</si>
  <si>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</si>
  <si>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</si>
  <si>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</si>
  <si>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</si>
  <si>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</si>
  <si>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</si>
  <si>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</si>
  <si>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</si>
  <si>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</si>
  <si>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</si>
  <si>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</si>
  <si>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</si>
  <si>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</si>
  <si>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</si>
  <si>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</si>
  <si>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</si>
  <si>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</si>
  <si>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</si>
  <si>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</si>
  <si>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</si>
  <si>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</si>
  <si>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</si>
  <si>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</si>
  <si>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</si>
  <si>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</si>
  <si>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</si>
  <si>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</si>
  <si>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</si>
  <si>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</si>
  <si>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</si>
  <si>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</si>
  <si>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</si>
  <si>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</si>
  <si>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</si>
  <si>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</si>
  <si>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</si>
  <si>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</si>
  <si>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</si>
  <si>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</si>
  <si>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</si>
  <si>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</si>
  <si>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</si>
  <si>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</si>
  <si>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</si>
  <si>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</si>
  <si>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</si>
  <si>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</si>
  <si>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</si>
  <si>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</si>
  <si>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</si>
  <si>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</si>
  <si>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</si>
  <si>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</si>
  <si>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</si>
  <si>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</si>
  <si>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</si>
  <si>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</si>
  <si>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</si>
  <si>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</si>
  <si>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</si>
  <si>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</si>
  <si>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</si>
  <si>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</si>
  <si>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</si>
  <si>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</si>
  <si>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</si>
  <si>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</si>
  <si>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</si>
  <si>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</si>
  <si>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</si>
  <si>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</si>
  <si>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</si>
  <si>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</si>
  <si>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</si>
  <si>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</si>
  <si>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</si>
  <si>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</si>
  <si>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</si>
  <si>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</si>
  <si>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</si>
  <si>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</si>
  <si>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</si>
  <si>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</si>
  <si>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</si>
  <si>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</si>
  <si>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</si>
  <si>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</si>
  <si>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</si>
  <si>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</si>
  <si>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</si>
  <si>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</si>
  <si>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</si>
  <si>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</si>
  <si>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</si>
  <si>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</si>
  <si>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</si>
  <si>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</si>
  <si>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</si>
  <si>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</si>
  <si>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</si>
  <si>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</si>
  <si>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</si>
  <si>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</si>
  <si>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</si>
  <si>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</si>
  <si>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</si>
  <si>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</si>
  <si>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</si>
  <si>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</si>
  <si>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</si>
  <si>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</si>
  <si>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</si>
  <si>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</si>
  <si>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</si>
  <si>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</si>
  <si>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</si>
  <si>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</si>
  <si>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</si>
  <si>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</si>
  <si>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</si>
  <si>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</si>
  <si>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</si>
  <si>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</si>
  <si>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</si>
  <si>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</si>
  <si>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</si>
  <si>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</si>
  <si>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</si>
  <si>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</si>
  <si>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</si>
  <si>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</si>
  <si>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</si>
  <si>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</si>
  <si>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</si>
  <si>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</si>
  <si>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</si>
  <si>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</si>
  <si>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</si>
  <si>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</si>
  <si>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</si>
  <si>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</si>
  <si>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</si>
  <si>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</si>
  <si>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</si>
  <si>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</si>
  <si>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</si>
  <si>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</si>
  <si>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</si>
  <si>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</si>
  <si>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</si>
  <si>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</si>
  <si>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</si>
  <si>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</si>
  <si>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</si>
  <si>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</si>
  <si>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</si>
  <si>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</si>
  <si>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</si>
  <si>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</si>
  <si>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</si>
  <si>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</si>
  <si>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</si>
  <si>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</si>
  <si>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</si>
  <si>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</si>
  <si>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</si>
  <si>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</si>
  <si>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</si>
  <si>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</si>
  <si>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</si>
  <si>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</si>
  <si>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</si>
  <si>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</si>
  <si>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</si>
  <si>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</si>
  <si>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</si>
  <si>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</si>
  <si>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</si>
  <si>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</si>
  <si>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</si>
  <si>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</si>
  <si>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</si>
  <si>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</si>
  <si>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</si>
  <si>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</si>
  <si>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</si>
  <si>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</si>
  <si>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</si>
  <si>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</si>
  <si>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</si>
  <si>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</si>
  <si>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</si>
  <si>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</si>
  <si>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</si>
  <si>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</si>
  <si>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</si>
  <si>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</si>
  <si>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</si>
  <si>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</si>
  <si>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</si>
  <si>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</si>
  <si>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</si>
  <si>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</si>
  <si>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</si>
  <si>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</si>
  <si>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</si>
  <si>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</si>
  <si>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</si>
  <si>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</si>
  <si>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</si>
  <si>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</si>
  <si>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</si>
  <si>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</si>
  <si>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</si>
  <si>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</si>
  <si>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</si>
  <si>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</si>
  <si>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</si>
  <si>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</si>
  <si>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</si>
  <si>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</si>
  <si>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</si>
  <si>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</si>
  <si>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</si>
  <si>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</si>
  <si>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</si>
  <si>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</si>
  <si>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</si>
  <si>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</si>
  <si>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</si>
  <si>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</si>
  <si>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</si>
  <si>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</si>
  <si>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</si>
  <si>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</si>
  <si>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</si>
  <si>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</si>
  <si>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</si>
  <si>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</si>
  <si>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</si>
  <si>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</si>
  <si>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</si>
  <si>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</si>
  <si>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</si>
  <si>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</si>
  <si>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</si>
  <si>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</si>
  <si>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</si>
  <si>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</si>
  <si>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</si>
  <si>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</si>
  <si>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</si>
  <si>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</si>
  <si>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</si>
  <si>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</si>
  <si>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</si>
  <si>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</si>
  <si>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</si>
  <si>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</si>
  <si>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</si>
  <si>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</si>
  <si>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</si>
  <si>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</si>
  <si>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</si>
  <si>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</si>
  <si>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</si>
  <si>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</si>
  <si>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</si>
  <si>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</si>
  <si>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</si>
  <si>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</si>
  <si>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</si>
  <si>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</si>
  <si>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</si>
  <si>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</si>
  <si>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</si>
  <si>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</si>
  <si>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</si>
  <si>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</si>
  <si>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</si>
  <si>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</si>
  <si>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</si>
  <si>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</si>
  <si>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</si>
  <si>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</si>
  <si>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</si>
  <si>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</si>
  <si>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</si>
  <si>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</si>
  <si>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</si>
  <si>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</si>
  <si>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</si>
  <si>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</si>
  <si>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</si>
  <si>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</si>
  <si>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</si>
  <si>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</si>
  <si>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</si>
  <si>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</si>
  <si>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</si>
  <si>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</si>
  <si>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</si>
  <si>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</si>
  <si>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</si>
  <si>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</si>
  <si>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</si>
  <si>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</si>
  <si>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</si>
  <si>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</si>
  <si>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</si>
  <si>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</si>
  <si>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</si>
  <si>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</si>
  <si>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</si>
  <si>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</si>
  <si>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</si>
  <si>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</si>
  <si>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</si>
  <si>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</si>
  <si>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</si>
  <si>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</si>
  <si>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</si>
  <si>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</si>
  <si>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</si>
  <si>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</si>
  <si>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</si>
  <si>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</si>
  <si>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</si>
  <si>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</si>
  <si>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</si>
  <si>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</si>
  <si>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</si>
  <si>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</si>
  <si>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</si>
  <si>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</si>
  <si>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</si>
  <si>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</si>
  <si>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</si>
  <si>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</si>
  <si>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</si>
  <si>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</si>
  <si>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</si>
  <si>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</si>
  <si>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</si>
  <si>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</si>
  <si>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</si>
  <si>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</si>
  <si>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</si>
  <si>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</si>
  <si>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</si>
  <si>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</si>
  <si>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</si>
  <si>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</si>
  <si>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</si>
  <si>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</si>
  <si>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</si>
  <si>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</si>
  <si>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</si>
  <si>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</si>
  <si>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</si>
  <si>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</si>
  <si>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</si>
  <si>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</si>
  <si>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</si>
  <si>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</si>
  <si>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</si>
  <si>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</si>
  <si>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</si>
  <si>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</si>
  <si>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</si>
  <si>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</si>
  <si>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</si>
  <si>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</si>
  <si>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</si>
  <si>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</si>
  <si>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</si>
  <si>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</si>
  <si>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</si>
  <si>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</si>
  <si>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</si>
  <si>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</si>
  <si>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</si>
  <si>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</si>
  <si>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</si>
  <si>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</si>
  <si>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</si>
  <si>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</si>
  <si>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</si>
  <si>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</si>
  <si>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</si>
  <si>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</si>
  <si>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</si>
  <si>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</si>
  <si>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</si>
  <si>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</si>
  <si>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</si>
  <si>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</si>
  <si>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</si>
  <si>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</si>
  <si>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</si>
  <si>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</si>
  <si>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</si>
  <si>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</si>
  <si>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</si>
  <si>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</si>
  <si>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</si>
  <si>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</si>
  <si>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</si>
  <si>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</si>
  <si>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</si>
  <si>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</si>
  <si>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</si>
  <si>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</si>
  <si>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</si>
  <si>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</si>
  <si>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</si>
  <si>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</si>
  <si>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</si>
  <si>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</si>
  <si>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</si>
  <si>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</si>
  <si>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</si>
  <si>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</si>
  <si>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</si>
  <si>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</si>
  <si>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</si>
  <si>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</si>
  <si>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</si>
  <si>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</si>
  <si>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</si>
  <si>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</si>
  <si>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</si>
  <si>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</si>
  <si>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</si>
  <si>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</si>
  <si>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</si>
  <si>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</si>
  <si>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</si>
  <si>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</si>
  <si>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</si>
  <si>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</si>
  <si>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</si>
  <si>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</si>
  <si>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</si>
  <si>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</si>
  <si>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</si>
  <si>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</si>
  <si>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</si>
  <si>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</si>
  <si>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</si>
  <si>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</si>
  <si>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</si>
  <si>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</si>
  <si>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</si>
  <si>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</si>
  <si>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</si>
  <si>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</si>
  <si>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</si>
  <si>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</si>
  <si>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</si>
  <si>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</si>
  <si>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</si>
  <si>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</si>
  <si>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</si>
  <si>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</si>
  <si>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</si>
  <si>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</si>
  <si>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</si>
  <si>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</si>
  <si>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</si>
  <si>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</si>
  <si>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</si>
  <si>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</si>
  <si>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</si>
  <si>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</si>
  <si>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</si>
  <si>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</si>
  <si>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</si>
  <si>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</si>
  <si>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</si>
  <si>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</si>
  <si>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</si>
  <si>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</si>
  <si>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</si>
  <si>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</si>
  <si>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</si>
  <si>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</si>
  <si>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</si>
  <si>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</si>
  <si>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</si>
  <si>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</si>
  <si>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</si>
  <si>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</si>
  <si>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</si>
  <si>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</si>
  <si>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</si>
  <si>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</si>
  <si>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</si>
  <si>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</si>
  <si>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</si>
  <si>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</si>
  <si>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</si>
  <si>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</si>
  <si>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</si>
  <si>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</si>
  <si>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</si>
  <si>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</si>
  <si>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</si>
  <si>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</si>
  <si>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</si>
  <si>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</si>
  <si>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</si>
  <si>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</si>
  <si>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</si>
  <si>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</si>
  <si>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</si>
  <si>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</si>
  <si>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</si>
  <si>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</si>
  <si>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</si>
  <si>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</si>
  <si>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</si>
  <si>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</si>
  <si>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</si>
  <si>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</si>
  <si>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</si>
  <si>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</si>
  <si>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</si>
  <si>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</si>
  <si>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</si>
  <si>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</si>
  <si>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</si>
  <si>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</si>
  <si>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</si>
  <si>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</si>
  <si>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</si>
  <si>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</si>
  <si>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</si>
  <si>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</si>
  <si>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</si>
  <si>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</si>
  <si>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</si>
  <si>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</si>
  <si>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</si>
  <si>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</si>
  <si>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</si>
  <si>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</si>
  <si>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</si>
  <si>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</si>
  <si>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</si>
  <si>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</si>
  <si>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</si>
  <si>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</si>
  <si>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</si>
  <si>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</si>
  <si>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</si>
  <si>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</si>
  <si>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</si>
  <si>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</si>
  <si>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</si>
  <si>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</si>
  <si>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</si>
  <si>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</si>
  <si>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</si>
  <si>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</si>
  <si>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</si>
  <si>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</si>
  <si>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</si>
  <si>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</si>
  <si>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</si>
  <si>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</si>
  <si>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</si>
  <si>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</si>
  <si>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</si>
  <si>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</si>
  <si>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</si>
  <si>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</si>
  <si>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</si>
  <si>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</si>
  <si>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</si>
  <si>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</si>
  <si>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</si>
  <si>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</si>
  <si>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</si>
  <si>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</si>
  <si>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</si>
  <si>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</si>
  <si>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</si>
  <si>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</si>
  <si>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</si>
  <si>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</si>
  <si>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</si>
  <si>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</si>
  <si>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</si>
  <si>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</si>
  <si>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</si>
  <si>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</si>
  <si>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</si>
  <si>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</si>
  <si>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</si>
  <si>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</si>
  <si>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</si>
  <si>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</si>
  <si>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</si>
  <si>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</si>
  <si>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</si>
  <si>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</si>
  <si>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</si>
  <si>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</si>
  <si>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</si>
  <si>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</si>
  <si>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</si>
  <si>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</si>
  <si>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</si>
  <si>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</si>
  <si>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</si>
  <si>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</si>
  <si>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</si>
  <si>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</si>
  <si>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</si>
  <si>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</si>
  <si>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</si>
  <si>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</si>
  <si>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</si>
  <si>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</si>
  <si>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</si>
  <si>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</si>
  <si>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</si>
  <si>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</si>
  <si>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</si>
  <si>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</si>
  <si>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</si>
  <si>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</si>
  <si>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</si>
  <si>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</si>
  <si>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</si>
  <si>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</si>
  <si>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</si>
  <si>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</si>
  <si>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</si>
  <si>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</si>
  <si>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</si>
  <si>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</si>
  <si>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</si>
  <si>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</si>
  <si>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</si>
  <si>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</si>
  <si>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</si>
  <si>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</si>
  <si>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</si>
  <si>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</si>
  <si>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</si>
  <si>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</si>
  <si>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</si>
  <si>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</si>
  <si>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</si>
  <si>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</si>
  <si>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</si>
  <si>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</si>
  <si>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</si>
  <si>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</si>
  <si>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</si>
  <si>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</si>
  <si>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</si>
  <si>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</si>
  <si>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</si>
  <si>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</si>
  <si>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</si>
  <si>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</si>
  <si>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</si>
  <si>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</si>
  <si>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</si>
  <si>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</si>
  <si>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</si>
  <si>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</si>
  <si>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</si>
  <si>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</si>
  <si>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</si>
  <si>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</si>
  <si>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</si>
  <si>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</si>
  <si>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</si>
  <si>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</si>
  <si>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</si>
  <si>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</si>
  <si>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</si>
  <si>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</si>
  <si>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</si>
  <si>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</si>
  <si>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</si>
  <si>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</si>
  <si>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</si>
  <si>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</si>
  <si>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</si>
  <si>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</si>
  <si>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</si>
  <si>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</si>
  <si>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</si>
  <si>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</si>
  <si>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</si>
  <si>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</si>
  <si>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</si>
  <si>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</si>
  <si>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</si>
  <si>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</si>
  <si>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</si>
  <si>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</si>
  <si>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</si>
  <si>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</si>
  <si>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</si>
  <si>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</si>
  <si>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</si>
  <si>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</si>
  <si>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</si>
  <si>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</si>
  <si>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</si>
  <si>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</si>
  <si>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</si>
  <si>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</si>
  <si>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</si>
  <si>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</si>
  <si>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</si>
  <si>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</si>
  <si>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</si>
  <si>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</si>
  <si>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</si>
  <si>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</si>
  <si>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</si>
  <si>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</si>
  <si>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</si>
  <si>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</si>
  <si>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</si>
  <si>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</si>
  <si>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</si>
  <si>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</si>
  <si>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</si>
  <si>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</si>
  <si>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</si>
  <si>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</si>
  <si>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</si>
  <si>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</si>
  <si>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</si>
  <si>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</si>
  <si>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</si>
  <si>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</si>
  <si>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</si>
  <si>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</si>
  <si>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</si>
  <si>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</si>
  <si>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</si>
  <si>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</si>
  <si>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</si>
  <si>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</si>
  <si>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</si>
  <si>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</si>
  <si>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</si>
  <si>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</si>
  <si>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</si>
  <si>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</si>
  <si>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</si>
  <si>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</si>
  <si>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</si>
  <si>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</si>
  <si>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</si>
  <si>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</si>
  <si>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</si>
  <si>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</si>
  <si>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</si>
  <si>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</si>
  <si>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</si>
  <si>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</si>
  <si>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</si>
  <si>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</si>
  <si>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</si>
  <si>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</si>
  <si>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</si>
  <si>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</si>
  <si>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</si>
  <si>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</si>
  <si>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</si>
  <si>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</si>
  <si>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</si>
  <si>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</si>
  <si>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</si>
  <si>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</si>
  <si>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</si>
  <si>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</si>
  <si>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</si>
  <si>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</si>
  <si>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</si>
  <si>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</si>
  <si>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</si>
  <si>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</si>
  <si>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</si>
  <si>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</si>
  <si>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</si>
  <si>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</si>
  <si>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</si>
  <si>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</si>
  <si>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</si>
  <si>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</si>
  <si>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</si>
  <si>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</si>
  <si>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</si>
  <si>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</si>
  <si>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</si>
  <si>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</si>
  <si>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</si>
  <si>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</si>
  <si>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</si>
  <si>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</si>
  <si>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</si>
  <si>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</si>
  <si>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</si>
  <si>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</si>
  <si>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</si>
  <si>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</si>
  <si>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</si>
  <si>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</si>
  <si>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</si>
  <si>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</si>
  <si>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</si>
  <si>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</si>
  <si>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</si>
  <si>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</si>
  <si>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</si>
  <si>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</si>
  <si>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</si>
  <si>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</si>
  <si>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</si>
  <si>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</si>
  <si>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</si>
  <si>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</si>
  <si>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</si>
  <si>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</si>
  <si>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</si>
  <si>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</si>
  <si>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</si>
  <si>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</si>
  <si>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</si>
  <si>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</si>
  <si>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</si>
  <si>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</si>
  <si>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</si>
  <si>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</si>
  <si>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</si>
  <si>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</si>
  <si>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</si>
  <si>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</si>
  <si>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</si>
  <si>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</si>
  <si>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</si>
  <si>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</si>
  <si>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</si>
  <si>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</si>
  <si>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</si>
  <si>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</si>
  <si>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</si>
  <si>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</si>
  <si>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</si>
  <si>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</si>
  <si>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</si>
  <si>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</si>
  <si>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</si>
  <si>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</si>
  <si>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</si>
  <si>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</si>
  <si>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</si>
  <si>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</si>
  <si>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</si>
  <si>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</si>
  <si>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</si>
  <si>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</si>
  <si>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</si>
  <si>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</si>
  <si>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</si>
  <si>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</si>
  <si>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</si>
  <si>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</si>
  <si>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</si>
  <si>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</si>
  <si>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</si>
  <si>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</si>
  <si>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</si>
  <si>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</si>
  <si>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</si>
  <si>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</si>
  <si>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</si>
  <si>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</si>
  <si>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</si>
  <si>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</si>
  <si>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</si>
  <si>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</si>
  <si>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</si>
  <si>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</si>
  <si>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</si>
  <si>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</si>
  <si>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</si>
  <si>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</si>
  <si>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</si>
  <si>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</si>
  <si>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</si>
  <si>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</si>
  <si>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</si>
  <si>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</si>
  <si>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</si>
  <si>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</si>
  <si>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</si>
  <si>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</si>
  <si>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</si>
  <si>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</si>
  <si>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</si>
  <si>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</si>
  <si>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</si>
  <si>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</si>
  <si>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</si>
  <si>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</si>
  <si>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</si>
  <si>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</si>
  <si>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</si>
  <si>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</si>
  <si>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</si>
  <si>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</si>
  <si>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</si>
  <si>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</si>
  <si>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</si>
  <si>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</si>
  <si>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</si>
  <si>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</si>
  <si>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</si>
  <si>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</si>
  <si>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</si>
  <si>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</si>
  <si>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</si>
  <si>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</si>
  <si>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</si>
  <si>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</si>
  <si>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</si>
  <si>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</si>
  <si>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</si>
  <si>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</si>
  <si>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</si>
  <si>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</si>
  <si>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</si>
  <si>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</si>
  <si>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</si>
  <si>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</si>
  <si>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</si>
  <si>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</si>
  <si>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</si>
  <si>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</si>
  <si>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</si>
  <si>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</si>
  <si>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</si>
  <si>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</si>
  <si>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</si>
  <si>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</si>
  <si>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</si>
  <si>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</si>
  <si>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</si>
  <si>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</si>
  <si>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</si>
  <si>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</si>
  <si>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</si>
  <si>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</si>
  <si>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</si>
  <si>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</si>
  <si>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</si>
  <si>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</si>
  <si>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</si>
  <si>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</si>
  <si>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</si>
  <si>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</si>
  <si>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</si>
  <si>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</si>
  <si>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</si>
  <si>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</si>
  <si>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</si>
  <si>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</si>
  <si>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</si>
  <si>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</si>
  <si>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</si>
  <si>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</si>
  <si>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</si>
  <si>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</si>
  <si>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</si>
  <si>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</si>
  <si>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</si>
  <si>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</si>
  <si>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</si>
  <si>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</si>
  <si>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</si>
  <si>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</si>
  <si>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</si>
  <si>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</si>
  <si>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</si>
  <si>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</si>
  <si>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</si>
  <si>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</si>
  <si>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</si>
  <si>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</si>
  <si>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</si>
  <si>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</si>
  <si>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</si>
  <si>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</si>
  <si>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</si>
  <si>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</si>
  <si>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</si>
  <si>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</si>
  <si>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</si>
  <si>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</si>
  <si>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</si>
  <si>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</si>
  <si>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</si>
  <si>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</si>
  <si>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</si>
  <si>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</si>
  <si>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</si>
  <si>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</si>
  <si>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</si>
  <si>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</si>
  <si>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</si>
  <si>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</si>
  <si>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</si>
  <si>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</si>
  <si>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</si>
  <si>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</si>
  <si>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</si>
  <si>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</si>
  <si>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</si>
  <si>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</si>
  <si>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</si>
  <si>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</si>
  <si>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</si>
  <si>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</si>
  <si>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</si>
  <si>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</si>
  <si>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</si>
  <si>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</si>
  <si>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</si>
  <si>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</si>
  <si>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</si>
  <si>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</si>
  <si>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</si>
  <si>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</si>
  <si>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</si>
  <si>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</si>
  <si>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</si>
  <si>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</si>
  <si>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</si>
  <si>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</si>
  <si>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</si>
  <si>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</si>
  <si>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</si>
  <si>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</si>
  <si>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</si>
  <si>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</si>
  <si>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</si>
  <si>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</si>
  <si>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</si>
  <si>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</si>
  <si>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</si>
  <si>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</si>
  <si>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</si>
  <si>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</si>
  <si>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</si>
  <si>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</si>
  <si>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</si>
  <si>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</si>
  <si>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</si>
  <si>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</si>
  <si>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</si>
  <si>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</si>
  <si>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</si>
  <si>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</si>
  <si>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</si>
  <si>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</si>
  <si>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</si>
  <si>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</si>
  <si>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</si>
  <si>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</si>
  <si>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</si>
  <si>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</si>
  <si>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</si>
  <si>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</si>
  <si>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</si>
  <si>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</si>
  <si>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</si>
  <si>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</si>
  <si>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</si>
  <si>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</si>
  <si>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</si>
  <si>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</si>
  <si>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</si>
  <si>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</si>
  <si>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</si>
  <si>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</si>
  <si>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</si>
  <si>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</si>
  <si>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</si>
  <si>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</si>
  <si>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</si>
  <si>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</si>
  <si>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</si>
  <si>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</si>
  <si>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</si>
  <si>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</si>
  <si>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</si>
  <si>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</si>
  <si>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</si>
  <si>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</si>
  <si>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</si>
  <si>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</si>
  <si>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</si>
  <si>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</si>
  <si>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</si>
  <si>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</si>
  <si>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</si>
  <si>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</si>
  <si>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</si>
  <si>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</si>
  <si>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</si>
  <si>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</si>
  <si>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</si>
  <si>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</si>
  <si>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</si>
  <si>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</si>
  <si>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</si>
  <si>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</si>
  <si>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</si>
  <si>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</si>
  <si>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</si>
  <si>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</si>
  <si>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</si>
  <si>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</si>
  <si>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</si>
  <si>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</si>
  <si>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</si>
  <si>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</si>
  <si>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</si>
  <si>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</si>
  <si>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</si>
  <si>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</si>
  <si>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</si>
  <si>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</si>
  <si>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</si>
  <si>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</si>
  <si>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</si>
  <si>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</si>
  <si>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</si>
  <si>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</si>
  <si>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</si>
  <si>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</si>
  <si>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</si>
  <si>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</si>
  <si>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</si>
  <si>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</si>
  <si>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</si>
  <si>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</si>
  <si>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</si>
  <si>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</si>
  <si>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</si>
  <si>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</si>
  <si>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</si>
  <si>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</si>
  <si>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</si>
  <si>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</si>
  <si>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</si>
  <si>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</si>
  <si>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</si>
  <si>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</si>
  <si>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</si>
  <si>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</si>
  <si>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</si>
  <si>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</si>
  <si>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</si>
  <si>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</si>
  <si>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</si>
  <si>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</si>
  <si>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</si>
  <si>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</si>
  <si>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</si>
  <si>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</si>
  <si>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</si>
  <si>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</si>
  <si>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</si>
  <si>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</si>
  <si>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</si>
  <si>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</si>
  <si>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</si>
  <si>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</si>
  <si>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</si>
  <si>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</si>
  <si>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</si>
  <si>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</si>
  <si>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</si>
  <si>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</si>
  <si>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</si>
  <si>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</si>
  <si>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</si>
  <si>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</si>
  <si>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</si>
  <si>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</si>
  <si>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</si>
  <si>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</si>
  <si>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</si>
  <si>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</si>
  <si>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</si>
  <si>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</si>
  <si>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</si>
  <si>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</si>
  <si>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</si>
  <si>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</si>
  <si>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</si>
  <si>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</si>
  <si>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</si>
  <si>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</si>
  <si>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</si>
  <si>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</si>
  <si>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</si>
  <si>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</si>
  <si>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</si>
  <si>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</si>
  <si>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</si>
  <si>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</si>
  <si>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</si>
  <si>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</si>
  <si>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</si>
  <si>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</si>
  <si>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</si>
  <si>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</si>
  <si>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</si>
  <si>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</si>
  <si>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</si>
  <si>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</si>
  <si>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</si>
  <si>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</si>
  <si>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</si>
  <si>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</si>
  <si>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</si>
  <si>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</si>
  <si>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</si>
  <si>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</si>
  <si>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</si>
  <si>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</si>
  <si>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</si>
  <si>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</si>
  <si>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</si>
  <si>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</si>
  <si>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</si>
  <si>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</si>
  <si>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</si>
  <si>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</si>
  <si>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</si>
  <si>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</si>
  <si>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</si>
  <si>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</si>
  <si>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</si>
  <si>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</si>
  <si>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</si>
  <si>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</si>
  <si>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</si>
  <si>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</si>
  <si>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</si>
  <si>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</si>
  <si>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</si>
  <si>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</si>
  <si>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</si>
  <si>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</si>
  <si>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</si>
  <si>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</si>
  <si>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</si>
  <si>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</si>
  <si>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</si>
  <si>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</si>
  <si>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</si>
  <si>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</si>
  <si>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</si>
  <si>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</si>
  <si>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</si>
  <si>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</si>
  <si>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</si>
  <si>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</si>
  <si>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</si>
  <si>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</si>
  <si>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</si>
  <si>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</si>
  <si>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</si>
  <si>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</si>
  <si>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</si>
  <si>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</si>
  <si>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</si>
  <si>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</si>
  <si>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</si>
  <si>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</si>
  <si>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</si>
  <si>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</si>
  <si>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</si>
  <si>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</si>
  <si>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</si>
  <si>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</si>
  <si>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</si>
  <si>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</si>
  <si>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</si>
  <si>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</si>
  <si>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</si>
  <si>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</si>
  <si>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</si>
  <si>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</si>
  <si>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</si>
  <si>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</si>
  <si>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</si>
  <si>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</si>
  <si>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</si>
  <si>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</si>
  <si>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</si>
  <si>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</si>
  <si>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</si>
  <si>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</si>
  <si>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</si>
  <si>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</si>
  <si>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</si>
  <si>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</si>
  <si>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</si>
  <si>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</si>
  <si>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</si>
  <si>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</si>
  <si>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</si>
  <si>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</si>
  <si>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</si>
  <si>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</si>
  <si>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</si>
  <si>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</si>
  <si>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</si>
  <si>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</si>
  <si>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</si>
  <si>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</si>
  <si>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</si>
  <si>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</si>
  <si>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</si>
  <si>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</si>
  <si>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</si>
  <si>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</si>
  <si>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</si>
  <si>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</si>
  <si>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</si>
  <si>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</si>
  <si>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</si>
  <si>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</si>
  <si>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</si>
  <si>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</si>
  <si>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</si>
  <si>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</si>
  <si>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</si>
  <si>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</si>
  <si>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</si>
  <si>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</si>
  <si>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</si>
  <si>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</si>
  <si>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</si>
  <si>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</si>
  <si>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</si>
  <si>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</si>
  <si>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</si>
  <si>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</si>
  <si>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</si>
  <si>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</si>
  <si>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</si>
  <si>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</si>
  <si>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</si>
  <si>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</si>
  <si>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</si>
  <si>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</si>
  <si>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</si>
  <si>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</si>
  <si>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</si>
  <si>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</si>
  <si>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</si>
  <si>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</si>
  <si>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</si>
  <si>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</si>
  <si>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</si>
  <si>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</si>
  <si>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</si>
  <si>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</si>
  <si>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</si>
  <si>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</si>
  <si>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</si>
  <si>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</si>
  <si>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</si>
  <si>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</si>
  <si>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</si>
  <si>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</si>
  <si>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</si>
  <si>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</si>
  <si>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</si>
  <si>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</si>
  <si>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</si>
  <si>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</si>
  <si>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</si>
  <si>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</si>
  <si>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</si>
  <si>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</si>
  <si>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</si>
  <si>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</si>
  <si>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</si>
  <si>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</si>
  <si>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</si>
  <si>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</si>
  <si>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</si>
  <si>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</si>
  <si>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</si>
  <si>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</si>
  <si>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</si>
  <si>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</si>
  <si>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</si>
  <si>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</si>
  <si>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</si>
  <si>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</si>
  <si>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</si>
  <si>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</si>
  <si>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</si>
  <si>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</si>
  <si>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</si>
  <si>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</si>
  <si>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</si>
  <si>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</si>
  <si>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</si>
  <si>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</si>
  <si>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</si>
  <si>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</si>
  <si>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</si>
  <si>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</si>
  <si>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</si>
  <si>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</si>
  <si>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</si>
  <si>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</si>
  <si>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</si>
  <si>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</si>
  <si>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</si>
  <si>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</si>
  <si>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</si>
  <si>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</si>
  <si>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</si>
  <si>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</si>
  <si>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</si>
  <si>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</si>
  <si>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</si>
  <si>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</si>
  <si>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</si>
  <si>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</si>
  <si>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</si>
  <si>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</si>
  <si>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</si>
  <si>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</si>
  <si>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</si>
  <si>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</si>
  <si>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</si>
  <si>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</si>
  <si>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</si>
  <si>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</si>
  <si>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</si>
  <si>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</si>
  <si>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</si>
  <si>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</si>
  <si>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</si>
  <si>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</si>
  <si>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</si>
  <si>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</si>
  <si>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</si>
  <si>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</si>
  <si>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</si>
  <si>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</si>
  <si>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</si>
  <si>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</si>
  <si>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</si>
  <si>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</si>
  <si>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</si>
  <si>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</si>
  <si>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</si>
  <si>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</si>
  <si>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</si>
  <si>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</si>
  <si>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</si>
  <si>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</si>
  <si>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</si>
  <si>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</si>
  <si>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</si>
  <si>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</si>
  <si>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</si>
  <si>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</si>
  <si>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</si>
  <si>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</si>
  <si>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</si>
  <si>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</si>
  <si>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</si>
  <si>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</si>
  <si>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</si>
  <si>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</si>
  <si>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</si>
  <si>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</si>
  <si>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</si>
  <si>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</si>
  <si>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</si>
  <si>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</si>
  <si>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</si>
  <si>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</si>
  <si>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</si>
  <si>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</si>
  <si>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</si>
  <si>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</si>
  <si>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</si>
  <si>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</si>
  <si>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</si>
  <si>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</si>
  <si>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</si>
  <si>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</si>
  <si>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</si>
  <si>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</si>
  <si>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</si>
  <si>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</si>
  <si>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</si>
  <si>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</si>
  <si>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</si>
  <si>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</si>
  <si>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</si>
  <si>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</si>
  <si>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</si>
  <si>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</si>
  <si>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</si>
  <si>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</si>
  <si>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</si>
  <si>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</si>
  <si>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</si>
  <si>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</si>
  <si>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</si>
  <si>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</si>
  <si>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</si>
  <si>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</si>
  <si>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</si>
  <si>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</si>
  <si>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</si>
  <si>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</si>
  <si>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</si>
  <si>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</si>
  <si>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</si>
  <si>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</si>
  <si>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</si>
  <si>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</si>
  <si>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</si>
  <si>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</si>
  <si>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</si>
  <si>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</si>
  <si>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</si>
  <si>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</si>
  <si>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</si>
  <si>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</si>
  <si>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</si>
  <si>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</si>
  <si>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</si>
  <si>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</si>
  <si>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</si>
  <si>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</si>
  <si>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</si>
  <si>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</si>
  <si>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</si>
  <si>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</si>
  <si>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</si>
  <si>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</si>
  <si>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</si>
  <si>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</si>
  <si>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</si>
  <si>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</si>
  <si>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</si>
  <si>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</si>
  <si>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</si>
  <si>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</si>
  <si>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</si>
  <si>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</si>
  <si>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</si>
  <si>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</si>
  <si>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</si>
  <si>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</si>
  <si>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</si>
  <si>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</si>
  <si>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</si>
  <si>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</si>
  <si>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</si>
  <si>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</si>
  <si>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</si>
  <si>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</si>
  <si>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</si>
  <si>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</si>
  <si>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</si>
  <si>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</si>
  <si>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</si>
  <si>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</si>
  <si>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</si>
  <si>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</si>
  <si>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</si>
  <si>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</si>
  <si>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</si>
  <si>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</si>
  <si>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</si>
  <si>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</si>
  <si>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</si>
  <si>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</si>
  <si>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</si>
  <si>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</si>
  <si>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</si>
  <si>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</si>
  <si>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</si>
  <si>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</si>
  <si>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</si>
  <si>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</si>
  <si>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</si>
  <si>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</si>
  <si>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</si>
  <si>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</si>
  <si>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</si>
  <si>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</si>
  <si>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</si>
  <si>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</si>
  <si>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</si>
  <si>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</si>
  <si>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</si>
  <si>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</si>
  <si>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</si>
  <si>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</si>
  <si>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</si>
  <si>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</si>
  <si>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</si>
  <si>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</si>
  <si>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</si>
  <si>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</si>
  <si>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</si>
  <si>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</si>
  <si>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</si>
  <si>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</si>
  <si>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</si>
  <si>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</si>
  <si>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</si>
  <si>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</si>
  <si>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</si>
  <si>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</si>
  <si>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</si>
  <si>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</si>
  <si>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</si>
  <si>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</si>
  <si>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</si>
  <si>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</si>
  <si>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</si>
  <si>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</si>
  <si>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</si>
  <si>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</si>
  <si>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</si>
  <si>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</si>
  <si>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</si>
  <si>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</si>
  <si>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</si>
  <si>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</si>
  <si>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</si>
  <si>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</si>
  <si>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</si>
  <si>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</si>
  <si>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</si>
  <si>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</si>
  <si>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</si>
  <si>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</si>
  <si>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</si>
  <si>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</si>
  <si>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</si>
  <si>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</si>
  <si>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</si>
  <si>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</si>
  <si>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</si>
  <si>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</si>
  <si>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</si>
  <si>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</si>
  <si>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</si>
  <si>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</si>
  <si>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</si>
  <si>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</si>
  <si>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</si>
  <si>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</si>
  <si>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</si>
  <si>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</si>
  <si>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</si>
  <si>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</si>
  <si>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</si>
  <si>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</si>
  <si>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</si>
  <si>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</si>
  <si>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</si>
  <si>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</si>
  <si>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</si>
  <si>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</si>
  <si>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</si>
  <si>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</si>
  <si>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</si>
  <si>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</si>
  <si>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</si>
  <si>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</si>
  <si>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</si>
  <si>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</si>
  <si>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</si>
  <si>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</si>
  <si>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</si>
  <si>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</si>
  <si>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</si>
  <si>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</si>
  <si>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</si>
  <si>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</si>
  <si>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</si>
  <si>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</si>
  <si>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</si>
  <si>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</si>
  <si>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</si>
  <si>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</si>
  <si>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</si>
  <si>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</si>
  <si>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</si>
  <si>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</si>
  <si>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</si>
  <si>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</si>
  <si>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</si>
  <si>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</si>
  <si>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</si>
  <si>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</si>
  <si>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</si>
  <si>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</si>
  <si>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</si>
  <si>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</si>
  <si>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</si>
  <si>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</si>
  <si>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</si>
  <si>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</si>
  <si>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</si>
  <si>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</si>
  <si>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</si>
  <si>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</si>
  <si>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</si>
  <si>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</si>
  <si>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</si>
  <si>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</si>
  <si>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</si>
  <si>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</si>
  <si>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</si>
  <si>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</si>
  <si>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</si>
  <si>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</si>
  <si>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</si>
  <si>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</si>
  <si>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</si>
  <si>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</si>
  <si>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</si>
  <si>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</si>
  <si>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</si>
  <si>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</si>
  <si>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</si>
  <si>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</si>
  <si>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</si>
  <si>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</si>
  <si>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</si>
  <si>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</si>
  <si>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</si>
  <si>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</si>
  <si>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</si>
  <si>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</si>
  <si>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</si>
  <si>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</si>
  <si>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</si>
  <si>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</si>
  <si>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</si>
  <si>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</si>
  <si>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</si>
  <si>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</si>
  <si>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</si>
  <si>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</si>
  <si>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</si>
  <si>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</si>
  <si>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</si>
  <si>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</si>
  <si>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</si>
  <si>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</si>
  <si>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</si>
  <si>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</si>
  <si>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</si>
  <si>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</si>
  <si>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</si>
  <si>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</si>
  <si>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</si>
  <si>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</si>
  <si>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</si>
  <si>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</si>
  <si>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</si>
  <si>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</si>
  <si>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</si>
  <si>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</si>
  <si>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</si>
  <si>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</si>
  <si>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</si>
  <si>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</si>
  <si>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</si>
  <si>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</si>
  <si>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</si>
  <si>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</si>
  <si>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</si>
  <si>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</si>
  <si>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</si>
  <si>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</si>
  <si>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</si>
  <si>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</si>
  <si>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</si>
  <si>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</si>
  <si>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</si>
  <si>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</si>
  <si>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</si>
  <si>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</si>
  <si>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</si>
  <si>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</si>
  <si>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</si>
  <si>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</si>
  <si>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</si>
  <si>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</si>
  <si>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</si>
  <si>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</si>
  <si>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</si>
  <si>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</si>
  <si>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</si>
  <si>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</si>
  <si>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</si>
  <si>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</si>
  <si>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</si>
  <si>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</si>
  <si>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</si>
  <si>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</si>
  <si>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</si>
  <si>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</si>
  <si>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</si>
  <si>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</si>
  <si>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</si>
  <si>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</si>
  <si>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</si>
  <si>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</si>
  <si>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</si>
  <si>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</si>
  <si>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</si>
  <si>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</si>
  <si>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</si>
  <si>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</si>
  <si>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</si>
  <si>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</si>
  <si>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</si>
  <si>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</si>
  <si>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</si>
  <si>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</si>
  <si>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</si>
  <si>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</si>
  <si>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</si>
  <si>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</si>
  <si>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</si>
  <si>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</si>
  <si>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</si>
  <si>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</si>
  <si>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</si>
  <si>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</si>
  <si>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</si>
  <si>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</si>
  <si>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</si>
  <si>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</si>
  <si>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</si>
  <si>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</si>
  <si>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</si>
  <si>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</si>
  <si>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</si>
  <si>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</si>
  <si>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</si>
  <si>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</si>
  <si>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</si>
  <si>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</si>
  <si>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</si>
  <si>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</si>
  <si>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</si>
  <si>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</si>
  <si>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</si>
  <si>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</si>
  <si>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</si>
  <si>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</si>
  <si>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</si>
  <si>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</si>
  <si>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</si>
  <si>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</si>
  <si>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</si>
  <si>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</si>
  <si>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</si>
  <si>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</si>
  <si>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</si>
  <si>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</si>
  <si>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</si>
  <si>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</si>
  <si>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</si>
  <si>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</si>
  <si>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</si>
  <si>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</si>
  <si>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</si>
  <si>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</si>
  <si>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</si>
  <si>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</si>
  <si>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</si>
  <si>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</si>
  <si>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</si>
  <si>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</si>
  <si>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</si>
  <si>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</si>
  <si>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</si>
  <si>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</si>
  <si>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</si>
  <si>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</si>
  <si>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</si>
  <si>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</si>
  <si>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</si>
  <si>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</si>
  <si>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</si>
  <si>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</si>
  <si>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</si>
  <si>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</si>
  <si>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</si>
  <si>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</si>
  <si>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</si>
  <si>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</si>
  <si>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</si>
  <si>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</si>
  <si>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</si>
  <si>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</si>
  <si>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</si>
  <si>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</si>
  <si>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</si>
  <si>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</si>
  <si>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</si>
  <si>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</si>
  <si>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</si>
  <si>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</si>
  <si>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</si>
  <si>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</si>
  <si>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</si>
  <si>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</si>
  <si>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</si>
  <si>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</si>
  <si>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</si>
  <si>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</si>
  <si>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</si>
  <si>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</si>
  <si>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</si>
  <si>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</si>
  <si>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</si>
  <si>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</si>
  <si>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</si>
  <si>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</si>
  <si>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</si>
  <si>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</si>
  <si>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</si>
  <si>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</si>
  <si>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</si>
  <si>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</si>
  <si>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</si>
  <si>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</si>
  <si>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</si>
  <si>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</si>
  <si>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</si>
  <si>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</si>
  <si>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</si>
  <si>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</si>
  <si>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</si>
  <si>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</si>
  <si>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</si>
  <si>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</si>
  <si>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</si>
  <si>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</si>
  <si>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</si>
  <si>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</si>
  <si>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</si>
  <si>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</si>
  <si>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</si>
  <si>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</si>
  <si>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</si>
  <si>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</si>
  <si>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</si>
  <si>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</si>
  <si>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</si>
  <si>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</si>
  <si>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</si>
  <si>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</si>
  <si>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</si>
  <si>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</si>
  <si>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</si>
  <si>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</si>
  <si>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</si>
  <si>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</si>
  <si>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</si>
  <si>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</si>
  <si>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</si>
  <si>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</si>
  <si>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</si>
  <si>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</si>
  <si>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</si>
  <si>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</si>
  <si>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</si>
  <si>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</si>
  <si>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</si>
  <si>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</si>
  <si>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</si>
  <si>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</si>
  <si>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</si>
  <si>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</si>
  <si>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</si>
  <si>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</si>
  <si>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</si>
  <si>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</si>
  <si>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</si>
  <si>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</si>
  <si>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</si>
  <si>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</si>
  <si>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</si>
  <si>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</si>
  <si>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</si>
  <si>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</si>
  <si>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</si>
  <si>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</si>
  <si>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</si>
  <si>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</si>
  <si>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</si>
  <si>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</si>
  <si>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</si>
  <si>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</si>
  <si>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</si>
  <si>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</si>
  <si>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</si>
  <si>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</si>
  <si>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</si>
  <si>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</si>
  <si>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</si>
  <si>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</si>
  <si>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</si>
  <si>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</si>
  <si>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</si>
  <si>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</si>
  <si>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</si>
  <si>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</si>
  <si>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</si>
  <si>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</si>
  <si>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</si>
  <si>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</si>
  <si>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</si>
  <si>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</si>
  <si>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</si>
  <si>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</si>
  <si>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</si>
  <si>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</si>
  <si>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</si>
  <si>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</si>
  <si>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</si>
  <si>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</si>
  <si>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</si>
  <si>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</si>
  <si>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</si>
  <si>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</si>
  <si>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</si>
  <si>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</si>
  <si>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</si>
  <si>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</si>
  <si>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</si>
  <si>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</si>
  <si>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</si>
  <si>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</si>
  <si>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</si>
  <si>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</si>
  <si>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</si>
  <si>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</si>
  <si>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</si>
  <si>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</si>
  <si>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</si>
  <si>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</si>
  <si>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</si>
  <si>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</si>
  <si>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</si>
  <si>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</si>
  <si>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</si>
  <si>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</si>
  <si>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</si>
  <si>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</si>
  <si>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</si>
  <si>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</si>
  <si>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</si>
  <si>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</si>
  <si>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</si>
  <si>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</si>
  <si>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</si>
  <si>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</si>
  <si>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</si>
  <si>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</si>
  <si>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</si>
  <si>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</si>
  <si>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</si>
  <si>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</si>
  <si>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</si>
  <si>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</si>
  <si>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</si>
  <si>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</si>
  <si>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</si>
  <si>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</si>
  <si>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</si>
  <si>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</si>
  <si>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</si>
  <si>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</si>
  <si>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</si>
  <si>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</si>
  <si>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</si>
  <si>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</si>
  <si>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</si>
  <si>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</si>
  <si>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</si>
  <si>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</si>
  <si>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</si>
  <si>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</si>
  <si>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</si>
  <si>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</si>
  <si>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</si>
  <si>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</si>
  <si>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</si>
  <si>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</si>
  <si>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</si>
  <si>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</si>
  <si>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</si>
  <si>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</si>
  <si>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</si>
  <si>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</si>
  <si>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</si>
  <si>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</si>
  <si>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</si>
  <si>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</si>
  <si>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</si>
  <si>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</si>
  <si>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</si>
  <si>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</si>
  <si>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</si>
  <si>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</si>
  <si>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</si>
  <si>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</si>
  <si>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</si>
  <si>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</si>
  <si>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</si>
  <si>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</si>
  <si>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</si>
  <si>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</si>
  <si>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</si>
  <si>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</si>
  <si>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</si>
  <si>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</si>
  <si>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</si>
  <si>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</si>
  <si>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</si>
  <si>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</si>
  <si>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</si>
  <si>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</si>
  <si>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</si>
  <si>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</si>
  <si>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</si>
  <si>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</si>
  <si>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</si>
  <si>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</si>
  <si>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</si>
  <si>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</si>
  <si>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</si>
  <si>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</si>
  <si>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</si>
  <si>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</si>
  <si>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</si>
  <si>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</si>
  <si>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</si>
  <si>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</si>
  <si>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</si>
  <si>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</si>
  <si>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</si>
  <si>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</si>
  <si>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</si>
  <si>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</si>
  <si>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</si>
  <si>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</si>
  <si>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</si>
  <si>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</si>
  <si>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</si>
  <si>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</si>
  <si>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</si>
  <si>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</si>
  <si>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</si>
  <si>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</si>
  <si>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</si>
  <si>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</si>
  <si>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</si>
  <si>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</si>
  <si>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</si>
  <si>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</si>
  <si>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</si>
  <si>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</si>
  <si>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</si>
  <si>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</si>
  <si>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</si>
  <si>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</si>
  <si>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</si>
  <si>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</si>
  <si>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</si>
  <si>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</si>
  <si>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</si>
  <si>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</si>
  <si>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</si>
  <si>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</si>
  <si>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</si>
  <si>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</si>
  <si>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</si>
  <si>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</si>
  <si>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</si>
  <si>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</si>
  <si>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</si>
  <si>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</si>
  <si>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</si>
  <si>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</si>
  <si>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</si>
  <si>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</si>
  <si>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</si>
  <si>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</si>
  <si>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</si>
  <si>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</si>
  <si>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</si>
  <si>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</si>
  <si>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</si>
  <si>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</si>
  <si>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</si>
  <si>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</si>
  <si>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</si>
  <si>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</si>
  <si>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</si>
  <si>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</si>
  <si>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</si>
  <si>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</si>
  <si>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</si>
  <si>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</si>
  <si>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</si>
  <si>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</si>
  <si>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</si>
  <si>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</si>
  <si>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</si>
  <si>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</si>
  <si>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</si>
  <si>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</si>
  <si>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</si>
  <si>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</si>
  <si>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</si>
  <si>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</si>
  <si>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</si>
  <si>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</si>
  <si>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</si>
  <si>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</si>
  <si>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</si>
  <si>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</si>
  <si>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</si>
  <si>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</si>
  <si>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</si>
  <si>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</si>
  <si>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</si>
  <si>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</si>
  <si>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</si>
  <si>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</si>
  <si>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</si>
  <si>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</si>
  <si>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</si>
  <si>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</si>
  <si>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</si>
  <si>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</si>
  <si>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</si>
  <si>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</si>
  <si>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</si>
  <si>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</si>
  <si>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</si>
  <si>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</si>
  <si>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</si>
  <si>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</si>
  <si>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</si>
  <si>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</si>
  <si>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</si>
  <si>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</si>
  <si>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</si>
  <si>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</si>
  <si>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</si>
  <si>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</si>
  <si>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</si>
  <si>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</si>
  <si>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</si>
  <si>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</si>
  <si>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</si>
  <si>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</si>
  <si>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</si>
  <si>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</si>
  <si>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</si>
  <si>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</si>
  <si>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</si>
  <si>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</si>
  <si>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</si>
  <si>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</si>
  <si>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</si>
  <si>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</si>
  <si>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</si>
  <si>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</si>
  <si>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</si>
  <si>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</si>
  <si>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</si>
  <si>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</si>
  <si>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</si>
  <si>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</si>
  <si>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</si>
  <si>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</si>
  <si>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</si>
  <si>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</si>
  <si>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</si>
  <si>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</si>
  <si>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</si>
  <si>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</si>
  <si>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</si>
  <si>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</si>
  <si>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</si>
  <si>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</si>
  <si>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</si>
  <si>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</si>
  <si>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</si>
  <si>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</si>
  <si>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</si>
  <si>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</si>
  <si>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</si>
  <si>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</si>
  <si>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</si>
  <si>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</si>
  <si>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</si>
  <si>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</si>
  <si>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</si>
  <si>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</si>
  <si>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</si>
  <si>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</si>
  <si>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</si>
  <si>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</si>
  <si>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</si>
  <si>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</si>
  <si>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</si>
  <si>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</si>
  <si>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</si>
  <si>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</si>
  <si>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</si>
  <si>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</si>
  <si>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</si>
  <si>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</si>
  <si>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</si>
  <si>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</si>
  <si>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</si>
  <si>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</si>
  <si>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</si>
  <si>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</si>
  <si>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</si>
  <si>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</si>
  <si>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</si>
  <si>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</si>
  <si>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</si>
  <si>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</si>
  <si>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</si>
  <si>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</si>
  <si>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</si>
  <si>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</si>
  <si>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</si>
  <si>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</si>
  <si>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</si>
  <si>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</si>
  <si>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</si>
  <si>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</si>
  <si>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</si>
  <si>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</si>
  <si>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</si>
  <si>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</si>
  <si>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</si>
  <si>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</si>
  <si>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</si>
  <si>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</si>
  <si>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</si>
  <si>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</si>
  <si>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</si>
  <si>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</si>
  <si>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</si>
  <si>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</si>
  <si>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</si>
  <si>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</si>
  <si>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</si>
  <si>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</si>
  <si>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</si>
  <si>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</si>
  <si>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</si>
  <si>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</si>
  <si>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</si>
  <si>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</si>
  <si>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</si>
  <si>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</si>
  <si>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</si>
  <si>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</si>
  <si>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</si>
  <si>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</si>
  <si>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</si>
  <si>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</si>
  <si>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</si>
  <si>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</si>
  <si>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</si>
  <si>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</si>
  <si>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</si>
  <si>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</si>
  <si>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</si>
  <si>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</si>
  <si>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</si>
  <si>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</si>
  <si>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</si>
  <si>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</si>
  <si>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</si>
  <si>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</si>
  <si>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</si>
  <si>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</si>
  <si>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</si>
  <si>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</si>
  <si>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</si>
  <si>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</si>
  <si>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</si>
  <si>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</si>
  <si>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</si>
  <si>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</si>
  <si>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</si>
  <si>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</si>
  <si>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</si>
  <si>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</si>
  <si>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</si>
  <si>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</si>
  <si>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</si>
  <si>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</si>
  <si>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</si>
  <si>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</si>
  <si>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</si>
  <si>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</si>
  <si>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</si>
  <si>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</si>
  <si>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</si>
  <si>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</si>
  <si>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</si>
  <si>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</si>
  <si>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</si>
  <si>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</si>
  <si>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</si>
  <si>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</si>
  <si>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</si>
  <si>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</si>
  <si>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</si>
  <si>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</si>
  <si>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</si>
  <si>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</si>
  <si>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</si>
  <si>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</si>
  <si>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</si>
  <si>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</si>
  <si>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</si>
  <si>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</si>
  <si>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</si>
  <si>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</si>
  <si>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</si>
  <si>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</si>
  <si>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</si>
  <si>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</si>
  <si>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</si>
  <si>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</si>
  <si>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</si>
  <si>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</si>
  <si>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</si>
  <si>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</si>
  <si>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</si>
  <si>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</si>
  <si>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</si>
  <si>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</si>
  <si>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</si>
  <si>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</si>
  <si>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</si>
  <si>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</si>
  <si>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</si>
  <si>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</si>
  <si>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</si>
  <si>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</si>
  <si>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</si>
  <si>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</si>
  <si>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</si>
  <si>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</si>
  <si>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</si>
  <si>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</si>
  <si>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</si>
  <si>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</si>
  <si>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</si>
  <si>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</si>
  <si>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</si>
  <si>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</si>
  <si>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</si>
  <si>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</si>
  <si>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</si>
  <si>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</si>
  <si>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</si>
  <si>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</si>
  <si>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</si>
  <si>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</si>
  <si>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</si>
  <si>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</si>
  <si>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</si>
  <si>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</si>
  <si>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</si>
  <si>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</si>
  <si>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</si>
  <si>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</si>
  <si>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</si>
  <si>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</si>
  <si>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</si>
  <si>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</si>
  <si>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</si>
  <si>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</si>
  <si>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</si>
  <si>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</si>
  <si>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</si>
  <si>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</si>
  <si>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</si>
  <si>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</si>
  <si>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</si>
  <si>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</si>
  <si>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</si>
  <si>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</si>
  <si>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</si>
  <si>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</si>
  <si>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</si>
  <si>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</si>
  <si>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</si>
  <si>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</si>
  <si>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</si>
  <si>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</si>
  <si>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</si>
  <si>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</si>
  <si>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</si>
  <si>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</si>
  <si>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</si>
  <si>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</si>
  <si>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</si>
  <si>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</si>
  <si>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</si>
  <si>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</si>
  <si>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</si>
  <si>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</si>
  <si>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</si>
  <si>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</si>
  <si>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</si>
  <si>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</si>
  <si>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</si>
  <si>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</si>
  <si>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</si>
  <si>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</si>
  <si>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</si>
  <si>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</si>
  <si>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</si>
  <si>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</si>
  <si>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</si>
  <si>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</si>
  <si>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</si>
  <si>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</si>
  <si>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</si>
  <si>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</si>
  <si>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</si>
  <si>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</si>
  <si>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</si>
  <si>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</si>
  <si>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</si>
  <si>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</si>
  <si>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</si>
  <si>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</si>
  <si>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</si>
  <si>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</si>
  <si>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</si>
  <si>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</si>
  <si>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</si>
  <si>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</si>
  <si>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</si>
  <si>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</si>
  <si>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</si>
  <si>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</si>
  <si>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</si>
  <si>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</si>
  <si>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</si>
  <si>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</si>
  <si>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</si>
  <si>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</si>
  <si>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</si>
  <si>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</si>
  <si>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</si>
  <si>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</si>
  <si>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</si>
  <si>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</si>
  <si>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</si>
  <si>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</si>
  <si>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</si>
  <si>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</si>
  <si>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</si>
  <si>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</si>
  <si>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</si>
  <si>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</si>
  <si>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</si>
  <si>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</si>
  <si>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</si>
  <si>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</si>
  <si>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</si>
  <si>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</si>
  <si>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</si>
  <si>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</si>
  <si>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</si>
  <si>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</si>
  <si>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</si>
  <si>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</si>
  <si>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</si>
  <si>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</si>
  <si>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</si>
  <si>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</si>
  <si>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</si>
  <si>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</si>
  <si>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</si>
  <si>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</si>
  <si>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</si>
  <si>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</si>
  <si>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</si>
  <si>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</si>
  <si>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</si>
  <si>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</si>
  <si>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</si>
  <si>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</si>
  <si>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</si>
  <si>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</si>
  <si>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</si>
  <si>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</si>
  <si>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</si>
  <si>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</si>
  <si>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</si>
  <si>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</si>
  <si>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</si>
  <si>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</si>
  <si>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</si>
  <si>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</si>
  <si>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</si>
  <si>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</si>
  <si>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</si>
  <si>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</si>
  <si>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</si>
  <si>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</si>
  <si>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</si>
  <si>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</si>
  <si>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</si>
  <si>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</si>
  <si>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</si>
  <si>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</si>
  <si>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</si>
  <si>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</si>
  <si>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</si>
  <si>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</si>
  <si>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</si>
  <si>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</si>
  <si>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</si>
  <si>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</si>
  <si>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</si>
  <si>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</si>
  <si>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</si>
  <si>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</si>
  <si>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</si>
  <si>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</si>
  <si>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</si>
  <si>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</si>
  <si>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</si>
  <si>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</si>
  <si>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</si>
  <si>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</si>
  <si>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</si>
  <si>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</si>
  <si>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</si>
  <si>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</si>
  <si>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</si>
  <si>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</si>
  <si>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</si>
  <si>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</si>
  <si>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</si>
  <si>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</si>
  <si>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</si>
  <si>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</si>
  <si>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</si>
  <si>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</si>
  <si>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</si>
  <si>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</si>
  <si>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</si>
  <si>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</si>
  <si>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</si>
  <si>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</si>
  <si>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</si>
  <si>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</si>
  <si>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</si>
  <si>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</si>
  <si>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</si>
  <si>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</si>
  <si>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</si>
  <si>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</si>
  <si>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</si>
  <si>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</si>
  <si>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</si>
  <si>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</si>
  <si>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</si>
  <si>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</si>
  <si>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</si>
  <si>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</si>
  <si>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</si>
  <si>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</si>
  <si>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</si>
  <si>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</si>
  <si>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</si>
  <si>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</si>
  <si>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</si>
  <si>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</si>
  <si>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</si>
  <si>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</si>
  <si>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</si>
  <si>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</si>
  <si>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</si>
  <si>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</si>
  <si>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</si>
  <si>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</si>
  <si>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</si>
  <si>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</si>
  <si>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</si>
  <si>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</si>
  <si>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</si>
  <si>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</si>
  <si>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</si>
  <si>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</si>
  <si>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</si>
  <si>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</si>
  <si>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</si>
  <si>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</si>
  <si>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</si>
  <si>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</si>
  <si>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</si>
  <si>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</si>
  <si>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</si>
  <si>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</si>
  <si>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</si>
  <si>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</si>
  <si>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</si>
  <si>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</si>
  <si>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</si>
  <si>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</si>
  <si>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</si>
  <si>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</si>
  <si>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</si>
  <si>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</si>
  <si>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</si>
  <si>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</si>
  <si>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</si>
  <si>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</si>
  <si>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</si>
  <si>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</si>
  <si>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</si>
  <si>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</si>
  <si>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</si>
  <si>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</si>
  <si>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</si>
  <si>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</si>
  <si>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</si>
  <si>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</si>
  <si>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</si>
  <si>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</si>
  <si>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</si>
  <si>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</si>
  <si>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</si>
  <si>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</si>
  <si>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</si>
  <si>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</si>
  <si>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</si>
  <si>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</si>
  <si>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</si>
  <si>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</si>
  <si>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</si>
  <si>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</si>
  <si>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</si>
  <si>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</si>
  <si>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</si>
  <si>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</si>
  <si>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</si>
  <si>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</si>
  <si>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</si>
  <si>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</si>
  <si>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</si>
  <si>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</si>
  <si>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</si>
  <si>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</si>
  <si>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</si>
  <si>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</si>
  <si>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</si>
  <si>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</si>
  <si>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</si>
  <si>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</si>
  <si>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</si>
  <si>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</si>
  <si>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</si>
  <si>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</si>
  <si>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</si>
  <si>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</si>
  <si>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</si>
  <si>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</si>
  <si>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</si>
  <si>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</si>
  <si>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</si>
  <si>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</si>
  <si>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</si>
  <si>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</si>
  <si>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</si>
  <si>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</si>
  <si>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</si>
  <si>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</si>
  <si>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</si>
  <si>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</si>
  <si>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</si>
  <si>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</si>
  <si>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</si>
  <si>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</si>
  <si>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</si>
  <si>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</si>
  <si>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</si>
  <si>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</si>
  <si>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</si>
  <si>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</si>
  <si>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</si>
  <si>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</si>
  <si>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</si>
  <si>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</si>
  <si>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</si>
  <si>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</si>
  <si>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</si>
  <si>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</si>
  <si>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</si>
  <si>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</si>
  <si>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</si>
  <si>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</si>
  <si>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</si>
  <si>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</si>
  <si>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</si>
  <si>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</si>
  <si>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</si>
  <si>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</si>
  <si>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</si>
  <si>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</si>
  <si>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</si>
  <si>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</si>
  <si>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</si>
  <si>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</si>
  <si>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</si>
  <si>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</si>
  <si>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</si>
  <si>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</si>
  <si>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</si>
  <si>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</si>
  <si>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</si>
  <si>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</si>
  <si>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</si>
  <si>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</si>
  <si>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</si>
  <si>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</si>
  <si>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</si>
  <si>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</si>
  <si>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</si>
  <si>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</si>
  <si>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</si>
  <si>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</si>
  <si>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</si>
  <si>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</si>
  <si>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</si>
  <si>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</si>
  <si>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</si>
  <si>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</si>
  <si>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</si>
  <si>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</si>
  <si>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</si>
  <si>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</si>
  <si>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</si>
  <si>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</si>
  <si>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</si>
  <si>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</si>
  <si>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</si>
  <si>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</si>
  <si>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</si>
  <si>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</si>
  <si>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</si>
  <si>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</si>
  <si>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</si>
  <si>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</si>
  <si>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</si>
  <si>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</si>
  <si>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</si>
  <si>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</si>
  <si>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</si>
  <si>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</si>
  <si>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</si>
  <si>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</si>
  <si>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</si>
  <si>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</si>
  <si>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</si>
  <si>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</si>
  <si>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</si>
  <si>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</si>
  <si>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</si>
  <si>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</si>
  <si>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</si>
  <si>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</si>
  <si>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</si>
  <si>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</si>
  <si>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</si>
  <si>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</si>
  <si>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</si>
  <si>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</si>
  <si>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</si>
  <si>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</si>
  <si>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</si>
  <si>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</si>
  <si>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</si>
  <si>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</si>
  <si>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</si>
  <si>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</si>
  <si>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</si>
  <si>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</si>
  <si>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</si>
  <si>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</si>
  <si>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</si>
  <si>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</si>
  <si>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</si>
  <si>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</si>
  <si>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</si>
  <si>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</si>
  <si>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</si>
  <si>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</si>
  <si>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</si>
  <si>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</si>
  <si>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</si>
  <si>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</si>
  <si>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</si>
  <si>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</si>
  <si>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</si>
  <si>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</si>
  <si>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</si>
  <si>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</si>
  <si>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</si>
  <si>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</si>
  <si>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</si>
  <si>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</si>
  <si>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</si>
  <si>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</si>
  <si>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</si>
  <si>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</si>
  <si>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</si>
  <si>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</si>
  <si>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</si>
  <si>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</si>
  <si>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</si>
  <si>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</si>
  <si>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</si>
  <si>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</si>
  <si>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</si>
  <si>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</si>
  <si>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</si>
  <si>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</si>
  <si>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</si>
  <si>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</si>
  <si>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</si>
  <si>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</si>
  <si>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</si>
  <si>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</si>
  <si>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</si>
  <si>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</si>
  <si>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</si>
  <si>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</si>
  <si>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</si>
  <si>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</si>
  <si>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</si>
  <si>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</si>
  <si>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</si>
  <si>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</si>
  <si>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</si>
  <si>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</si>
  <si>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</si>
  <si>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</si>
  <si>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</si>
  <si>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</si>
  <si>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</si>
  <si>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</si>
  <si>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</si>
  <si>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</si>
  <si>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</si>
  <si>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</si>
  <si>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</si>
  <si>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</si>
  <si>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</si>
  <si>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</si>
  <si>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</si>
  <si>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</si>
  <si>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</si>
  <si>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</si>
  <si>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</si>
  <si>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</si>
  <si>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</si>
  <si>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</si>
  <si>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</si>
  <si>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</si>
  <si>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</si>
  <si>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</si>
  <si>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</si>
  <si>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</si>
  <si>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</si>
  <si>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</si>
  <si>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</si>
  <si>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</si>
  <si>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</si>
  <si>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</si>
  <si>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</si>
  <si>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</si>
  <si>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</si>
  <si>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</si>
  <si>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</si>
  <si>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</si>
  <si>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</si>
  <si>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</si>
  <si>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</si>
  <si>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</si>
  <si>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</si>
  <si>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</si>
  <si>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</si>
  <si>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</si>
  <si>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</si>
  <si>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</si>
  <si>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</si>
  <si>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</si>
  <si>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</si>
  <si>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</si>
  <si>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</si>
  <si>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</si>
  <si>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</si>
  <si>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</si>
  <si>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</si>
  <si>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</si>
  <si>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</si>
  <si>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</si>
  <si>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</si>
  <si>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</si>
  <si>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</si>
  <si>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</si>
  <si>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</si>
  <si>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</si>
  <si>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</si>
  <si>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</si>
  <si>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</si>
  <si>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</si>
  <si>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</si>
  <si>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</si>
  <si>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</si>
  <si>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</si>
  <si>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</si>
  <si>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</si>
  <si>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</si>
  <si>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</si>
  <si>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</si>
  <si>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</si>
  <si>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</si>
  <si>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</si>
  <si>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</si>
  <si>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</si>
  <si>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</si>
  <si>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</si>
  <si>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</si>
  <si>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</si>
  <si>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</si>
  <si>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</si>
  <si>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</si>
  <si>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</si>
  <si>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</si>
  <si>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</si>
  <si>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</si>
  <si>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</si>
  <si>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</si>
  <si>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</si>
  <si>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</si>
  <si>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</si>
  <si>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</si>
  <si>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</si>
  <si>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</si>
  <si>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</si>
  <si>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</si>
  <si>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</si>
  <si>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</si>
  <si>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</si>
  <si>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</si>
  <si>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</si>
  <si>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</si>
  <si>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</si>
  <si>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</si>
  <si>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</si>
  <si>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</si>
  <si>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</si>
  <si>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</si>
  <si>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</si>
  <si>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</si>
  <si>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</si>
  <si>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</si>
  <si>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</si>
  <si>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</si>
  <si>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</si>
  <si>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</si>
  <si>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</si>
  <si>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</si>
  <si>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</si>
  <si>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</si>
  <si>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</si>
  <si>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</si>
  <si>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</si>
  <si>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</si>
  <si>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</si>
  <si>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</si>
  <si>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</si>
  <si>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</si>
  <si>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</si>
  <si>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</si>
  <si>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</si>
  <si>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</si>
  <si>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</si>
  <si>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</si>
  <si>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</si>
  <si>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</si>
  <si>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</si>
  <si>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</si>
  <si>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</si>
  <si>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</si>
  <si>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</si>
  <si>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</si>
  <si>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</si>
  <si>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</si>
  <si>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</si>
  <si>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</si>
  <si>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</si>
  <si>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</si>
  <si>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</si>
  <si>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</si>
  <si>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</si>
  <si>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</si>
  <si>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</si>
  <si>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</si>
  <si>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</si>
  <si>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</si>
  <si>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</si>
  <si>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</si>
  <si>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</si>
  <si>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</si>
  <si>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</si>
  <si>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</si>
  <si>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</si>
  <si>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</si>
  <si>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</si>
  <si>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</si>
  <si>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</si>
  <si>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</si>
  <si>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</si>
  <si>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</si>
  <si>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</si>
  <si>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</si>
  <si>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</si>
  <si>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</si>
  <si>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</si>
  <si>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</si>
  <si>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</si>
  <si>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</si>
  <si>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</si>
  <si>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</si>
  <si>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</si>
  <si>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</si>
  <si>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</si>
  <si>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</si>
  <si>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</si>
  <si>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</si>
  <si>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</si>
  <si>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</si>
  <si>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</si>
  <si>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</si>
  <si>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</si>
  <si>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</si>
  <si>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</si>
  <si>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</si>
  <si>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</si>
  <si>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</si>
  <si>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</si>
  <si>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</si>
  <si>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</si>
  <si>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</si>
  <si>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</si>
  <si>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</si>
  <si>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</si>
  <si>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</si>
  <si>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</si>
  <si>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</si>
  <si>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</si>
  <si>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</si>
  <si>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</si>
  <si>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</si>
  <si>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</si>
  <si>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</si>
  <si>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</si>
  <si>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</si>
  <si>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</si>
  <si>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</si>
  <si>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</si>
  <si>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</si>
  <si>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</si>
  <si>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</si>
  <si>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</si>
  <si>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</si>
  <si>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</si>
  <si>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</si>
  <si>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</si>
  <si>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</si>
  <si>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</si>
  <si>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</si>
  <si>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</si>
  <si>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</si>
  <si>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</si>
  <si>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</si>
  <si>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</si>
  <si>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</si>
  <si>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</si>
  <si>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</si>
  <si>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</si>
  <si>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</si>
  <si>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</si>
  <si>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</si>
  <si>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</si>
  <si>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</si>
  <si>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</si>
  <si>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</si>
  <si>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</si>
  <si>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</si>
  <si>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</si>
  <si>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</si>
  <si>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</si>
  <si>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</si>
  <si>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</si>
  <si>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</si>
  <si>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</si>
  <si>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</si>
  <si>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</si>
  <si>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</si>
  <si>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</si>
  <si>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</si>
  <si>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</si>
  <si>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</si>
  <si>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</si>
  <si>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</si>
  <si>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</si>
  <si>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</si>
  <si>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</si>
  <si>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</si>
  <si>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</si>
  <si>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</si>
  <si>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</si>
  <si>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</si>
  <si>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</si>
  <si>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</si>
  <si>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</si>
  <si>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</si>
  <si>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</si>
  <si>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</si>
  <si>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</si>
  <si>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</si>
  <si>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</si>
  <si>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</si>
  <si>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</si>
  <si>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</si>
  <si>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</si>
  <si>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</si>
  <si>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</si>
  <si>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</si>
  <si>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</si>
  <si>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</si>
  <si>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</si>
  <si>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</si>
  <si>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</si>
  <si>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</si>
  <si>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</si>
  <si>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</si>
  <si>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</si>
  <si>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</si>
  <si>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</si>
  <si>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</si>
  <si>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</si>
  <si>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</si>
  <si>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</si>
  <si>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</si>
  <si>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</si>
  <si>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</si>
  <si>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</si>
  <si>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</si>
  <si>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</si>
  <si>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</si>
  <si>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</si>
  <si>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</si>
  <si>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</si>
  <si>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</si>
  <si>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</si>
  <si>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</si>
  <si>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</si>
  <si>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</si>
  <si>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</si>
  <si>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</si>
  <si>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</si>
  <si>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</si>
  <si>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</si>
  <si>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</si>
  <si>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</si>
  <si>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</si>
  <si>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</si>
  <si>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</si>
  <si>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</si>
  <si>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</si>
  <si>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</si>
  <si>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</si>
  <si>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</si>
  <si>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</si>
  <si>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</si>
  <si>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</si>
  <si>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</si>
  <si>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</si>
  <si>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</si>
  <si>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</si>
  <si>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</si>
  <si>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</si>
  <si>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</si>
  <si>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</si>
  <si>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</si>
  <si>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</si>
  <si>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</si>
  <si>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</si>
  <si>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</si>
  <si>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</si>
  <si>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</si>
  <si>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</si>
  <si>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</si>
  <si>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</si>
  <si>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</si>
  <si>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</si>
  <si>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</si>
  <si>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</si>
  <si>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</si>
  <si>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</si>
  <si>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</si>
  <si>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</si>
  <si>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</si>
  <si>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</si>
  <si>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</si>
  <si>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</si>
  <si>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</si>
  <si>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</si>
  <si>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</si>
  <si>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</si>
  <si>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</si>
  <si>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</si>
  <si>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</si>
  <si>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</si>
  <si>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</si>
  <si>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</si>
  <si>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</si>
  <si>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</si>
  <si>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</si>
  <si>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</si>
  <si>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</si>
  <si>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</si>
  <si>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</si>
  <si>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</si>
  <si>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</si>
  <si>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</si>
  <si>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</si>
  <si>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</si>
  <si>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</si>
  <si>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</si>
  <si>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</si>
  <si>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</si>
  <si>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</si>
  <si>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</si>
  <si>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</si>
  <si>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</si>
  <si>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</si>
  <si>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</si>
  <si>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</si>
  <si>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</si>
  <si>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</si>
  <si>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</si>
  <si>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</si>
  <si>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</si>
  <si>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</si>
  <si>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</si>
  <si>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</si>
  <si>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</si>
  <si>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</si>
  <si>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</si>
  <si>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</si>
  <si>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</si>
  <si>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</si>
  <si>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</si>
  <si>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</si>
  <si>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</si>
  <si>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</si>
  <si>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</si>
  <si>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</si>
  <si>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</si>
  <si>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</si>
  <si>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</si>
  <si>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</si>
  <si>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</si>
  <si>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</si>
  <si>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</si>
  <si>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</si>
  <si>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</si>
  <si>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</si>
  <si>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</si>
  <si>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</si>
  <si>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</si>
  <si>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</si>
  <si>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</si>
  <si>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</si>
  <si>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</si>
  <si>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</si>
  <si>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</si>
  <si>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</si>
  <si>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</si>
  <si>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</si>
  <si>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</si>
  <si>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</si>
  <si>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</si>
  <si>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</si>
  <si>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</si>
  <si>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</si>
  <si>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</si>
  <si>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</si>
  <si>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</si>
  <si>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</si>
  <si>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</si>
  <si>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</si>
  <si>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</si>
  <si>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</si>
  <si>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</si>
  <si>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</si>
  <si>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</si>
  <si>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</si>
  <si>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</si>
  <si>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</si>
  <si>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</si>
  <si>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</si>
  <si>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</si>
  <si>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</si>
  <si>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</si>
  <si>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</si>
  <si>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</si>
  <si>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</si>
  <si>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</si>
  <si>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</si>
  <si>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</si>
  <si>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</si>
  <si>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</si>
  <si>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</si>
  <si>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</si>
  <si>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</si>
  <si>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</si>
  <si>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</si>
  <si>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</si>
  <si>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</si>
  <si>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</si>
  <si>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</si>
  <si>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</si>
  <si>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</si>
  <si>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</si>
  <si>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</si>
  <si>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</si>
  <si>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</si>
  <si>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</si>
  <si>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</si>
  <si>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</si>
  <si>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</si>
  <si>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</si>
  <si>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</si>
  <si>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</si>
  <si>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</si>
  <si>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</si>
  <si>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</si>
  <si>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</si>
  <si>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</si>
  <si>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</si>
  <si>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</si>
  <si>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</si>
  <si>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</si>
  <si>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</si>
  <si>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</si>
  <si>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</si>
  <si>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</si>
  <si>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</si>
  <si>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</si>
  <si>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</si>
  <si>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</si>
  <si>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</si>
  <si>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</si>
  <si>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</si>
  <si>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</si>
  <si>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</si>
  <si>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</si>
  <si>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</si>
  <si>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</si>
  <si>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</si>
  <si>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</si>
  <si>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</si>
  <si>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</si>
  <si>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</si>
  <si>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</si>
  <si>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</si>
  <si>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</si>
  <si>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</si>
  <si>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</si>
  <si>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</si>
  <si>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</si>
  <si>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</si>
  <si>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</si>
  <si>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</si>
  <si>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</si>
  <si>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</si>
  <si>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</si>
  <si>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</si>
  <si>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</si>
  <si>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</si>
  <si>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</si>
  <si>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</si>
  <si>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</si>
  <si>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</si>
  <si>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</si>
  <si>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</si>
  <si>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</si>
  <si>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</si>
  <si>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</si>
  <si>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</si>
  <si>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</si>
  <si>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</si>
  <si>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</si>
  <si>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</si>
  <si>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</si>
  <si>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</si>
  <si>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</si>
  <si>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</si>
  <si>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</si>
  <si>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</si>
  <si>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</si>
  <si>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</si>
  <si>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</si>
  <si>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</si>
  <si>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</si>
  <si>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</si>
  <si>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</si>
  <si>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</si>
  <si>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</si>
  <si>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</si>
  <si>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</si>
  <si>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</si>
  <si>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</si>
  <si>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</si>
  <si>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</si>
  <si>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</si>
  <si>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</si>
  <si>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</si>
  <si>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</si>
  <si>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</si>
  <si>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</si>
  <si>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</si>
  <si>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</si>
  <si>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</si>
  <si>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</si>
  <si>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</si>
  <si>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</si>
  <si>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</si>
  <si>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</si>
  <si>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</si>
  <si>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</si>
  <si>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</si>
  <si>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</si>
  <si>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</si>
  <si>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</si>
  <si>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</si>
  <si>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</si>
  <si>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</si>
  <si>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</si>
  <si>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</si>
  <si>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</si>
  <si>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</si>
  <si>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</si>
  <si>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</si>
  <si>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</si>
  <si>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</si>
  <si>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</si>
  <si>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</si>
  <si>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</si>
  <si>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</si>
  <si>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</si>
  <si>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</si>
  <si>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</si>
  <si>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</si>
  <si>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</si>
  <si>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</si>
  <si>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</si>
  <si>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</si>
  <si>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</si>
  <si>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</si>
  <si>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</si>
  <si>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</si>
  <si>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</si>
  <si>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</si>
  <si>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</si>
  <si>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</si>
  <si>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</si>
  <si>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</si>
  <si>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</si>
  <si>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</si>
  <si>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</si>
  <si>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</si>
  <si>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</si>
  <si>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</si>
  <si>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</si>
  <si>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</si>
  <si>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</si>
  <si>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</si>
  <si>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</si>
  <si>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</si>
  <si>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</si>
  <si>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</si>
  <si>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</si>
  <si>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</si>
  <si>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</si>
  <si>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</si>
  <si>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</si>
  <si>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</si>
  <si>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</si>
  <si>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</si>
  <si>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</si>
  <si>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</si>
  <si>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</si>
  <si>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</si>
  <si>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</si>
  <si>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</si>
  <si>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</si>
  <si>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</si>
  <si>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</si>
  <si>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</si>
  <si>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</si>
  <si>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</si>
  <si>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</si>
  <si>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</si>
  <si>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</si>
  <si>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</si>
  <si>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</si>
  <si>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</si>
  <si>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</si>
  <si>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</si>
  <si>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</si>
  <si>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</si>
  <si>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</si>
  <si>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</si>
  <si>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</si>
  <si>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</si>
  <si>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</si>
  <si>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</si>
  <si>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</si>
  <si>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</si>
  <si>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</si>
  <si>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</si>
  <si>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</si>
  <si>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</si>
  <si>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</si>
  <si>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</si>
  <si>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</si>
  <si>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</si>
  <si>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</si>
  <si>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</si>
  <si>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</si>
  <si>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</si>
  <si>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</si>
  <si>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</si>
  <si>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</si>
  <si>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</si>
  <si>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</si>
  <si>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</si>
  <si>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</si>
  <si>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</si>
  <si>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</si>
  <si>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</si>
  <si>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</si>
  <si>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</si>
  <si>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</si>
  <si>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</si>
  <si>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</si>
  <si>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</si>
  <si>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</si>
  <si>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</si>
  <si>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</si>
  <si>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</si>
  <si>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</si>
  <si>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</si>
  <si>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</si>
  <si>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</si>
  <si>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</si>
  <si>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</si>
  <si>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</si>
  <si>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</si>
  <si>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</si>
  <si>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</si>
  <si>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</si>
  <si>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</si>
  <si>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</si>
  <si>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</si>
  <si>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</si>
  <si>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</si>
  <si>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</si>
  <si>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</si>
  <si>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</si>
  <si>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</si>
  <si>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</si>
  <si>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</si>
  <si>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</si>
  <si>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</si>
  <si>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</si>
  <si>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</si>
  <si>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</si>
  <si>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</si>
  <si>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</si>
  <si>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</si>
  <si>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</si>
  <si>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</si>
  <si>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</si>
  <si>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</si>
  <si>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</si>
  <si>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</si>
  <si>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</si>
  <si>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</si>
  <si>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</si>
  <si>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</si>
  <si>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</si>
  <si>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</si>
  <si>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</si>
  <si>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</si>
  <si>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</si>
  <si>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</si>
  <si>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</si>
  <si>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</si>
  <si>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</si>
  <si>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</si>
  <si>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</si>
  <si>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</si>
  <si>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</si>
  <si>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</si>
  <si>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</si>
  <si>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</si>
  <si>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</si>
  <si>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</si>
  <si>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</si>
  <si>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</si>
  <si>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</si>
  <si>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</si>
  <si>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</si>
  <si>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</si>
  <si>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</si>
  <si>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</si>
  <si>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</si>
  <si>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</si>
  <si>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</si>
  <si>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</si>
  <si>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</si>
  <si>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</si>
  <si>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</si>
  <si>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</si>
  <si>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</si>
  <si>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</si>
  <si>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</si>
  <si>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</si>
  <si>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</si>
  <si>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</si>
  <si>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</si>
  <si>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</si>
  <si>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</si>
  <si>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</si>
  <si>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</si>
  <si>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</si>
  <si>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</si>
  <si>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</si>
  <si>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</si>
  <si>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</si>
  <si>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</si>
  <si>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</si>
  <si>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</si>
  <si>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</si>
  <si>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</si>
  <si>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</si>
  <si>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</si>
  <si>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</si>
  <si>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</si>
  <si>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</si>
  <si>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</si>
  <si>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</si>
  <si>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</si>
  <si>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</si>
  <si>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</si>
  <si>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</si>
  <si>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</si>
  <si>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</si>
  <si>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</si>
  <si>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</si>
  <si>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</si>
  <si>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</si>
  <si>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</si>
  <si>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</si>
  <si>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</si>
  <si>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</si>
  <si>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</si>
  <si>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</si>
  <si>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</si>
  <si>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</si>
  <si>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</si>
  <si>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</si>
  <si>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</si>
  <si>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</si>
  <si>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</si>
  <si>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</si>
  <si>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</si>
  <si>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</si>
  <si>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</si>
  <si>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</si>
  <si>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</si>
  <si>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</si>
  <si>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</si>
  <si>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</si>
  <si>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</si>
  <si>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</si>
  <si>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</si>
  <si>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</si>
  <si>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</si>
  <si>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</si>
  <si>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</si>
  <si>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</si>
  <si>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</si>
  <si>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</si>
  <si>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</si>
  <si>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</si>
  <si>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</si>
  <si>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</si>
  <si>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</si>
  <si>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</si>
  <si>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</si>
  <si>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</si>
  <si>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</si>
  <si>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</si>
  <si>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</si>
  <si>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</si>
  <si>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</si>
  <si>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</si>
  <si>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</si>
  <si>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</si>
  <si>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</si>
  <si>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</si>
  <si>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</si>
  <si>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</si>
  <si>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</si>
  <si>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</si>
  <si>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</si>
  <si>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</si>
  <si>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</si>
  <si>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</si>
  <si>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</si>
  <si>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</si>
  <si>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</si>
  <si>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</si>
  <si>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</si>
  <si>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</si>
  <si>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</si>
  <si>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</si>
  <si>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</si>
  <si>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</si>
  <si>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</si>
  <si>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</si>
  <si>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</si>
  <si>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</si>
  <si>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</si>
  <si>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</si>
  <si>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</si>
  <si>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</si>
  <si>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</si>
  <si>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</si>
  <si>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</si>
  <si>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</si>
  <si>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</si>
  <si>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</si>
  <si>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</si>
  <si>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</si>
  <si>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</si>
  <si>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</si>
  <si>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</si>
  <si>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</si>
  <si>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</si>
  <si>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</si>
  <si>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</si>
  <si>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</si>
  <si>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</si>
  <si>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</si>
  <si>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</si>
  <si>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</si>
  <si>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</si>
  <si>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</si>
  <si>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</si>
  <si>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</si>
  <si>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</si>
  <si>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</si>
  <si>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</si>
  <si>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</si>
  <si>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</si>
  <si>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</si>
  <si>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</si>
  <si>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</si>
  <si>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</si>
  <si>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</si>
  <si>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</si>
  <si>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</si>
  <si>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</si>
  <si>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</si>
  <si>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</si>
  <si>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</si>
  <si>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</si>
  <si>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</si>
  <si>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</si>
  <si>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</si>
  <si>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</si>
  <si>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</si>
  <si>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</si>
  <si>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</si>
  <si>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</si>
  <si>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</si>
  <si>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</si>
  <si>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</si>
  <si>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</si>
  <si>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</si>
  <si>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</si>
  <si>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</si>
  <si>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</si>
  <si>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</si>
  <si>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</si>
  <si>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</si>
  <si>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</si>
  <si>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</si>
  <si>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</si>
  <si>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</si>
  <si>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</si>
  <si>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</si>
  <si>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</si>
  <si>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</si>
  <si>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</si>
  <si>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</si>
  <si>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</si>
  <si>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</si>
  <si>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</si>
  <si>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</si>
  <si>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</si>
  <si>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</si>
  <si>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</si>
  <si>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</si>
  <si>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</si>
  <si>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</si>
  <si>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</si>
  <si>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</si>
  <si>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</si>
  <si>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</si>
  <si>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</si>
  <si>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</si>
  <si>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</si>
  <si>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</si>
  <si>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</si>
  <si>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</si>
  <si>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</si>
  <si>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</si>
  <si>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</si>
  <si>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</si>
  <si>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</si>
  <si>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</si>
  <si>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</si>
  <si>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</si>
  <si>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</si>
  <si>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</si>
  <si>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</si>
  <si>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</si>
  <si>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</si>
  <si>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</si>
  <si>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</si>
  <si>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</si>
  <si>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</si>
  <si>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</si>
  <si>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</si>
  <si>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</si>
  <si>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</si>
  <si>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</si>
  <si>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</si>
  <si>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</si>
  <si>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</si>
  <si>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</si>
  <si>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</si>
  <si>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</si>
  <si>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</si>
  <si>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</si>
  <si>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</si>
  <si>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</si>
  <si>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</si>
  <si>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</si>
  <si>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</si>
  <si>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</si>
  <si>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</si>
  <si>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</si>
  <si>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</si>
  <si>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</si>
  <si>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</si>
  <si>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</si>
  <si>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</si>
  <si>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</si>
  <si>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</si>
  <si>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</si>
  <si>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</si>
  <si>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</si>
  <si>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</si>
  <si>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</si>
  <si>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</si>
  <si>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</si>
  <si>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</si>
  <si>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</si>
  <si>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</si>
  <si>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</si>
  <si>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</si>
  <si>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</si>
  <si>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</si>
  <si>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</si>
  <si>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</si>
  <si>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</si>
  <si>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</si>
  <si>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</si>
  <si>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</si>
  <si>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</si>
  <si>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</si>
  <si>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</si>
  <si>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</si>
  <si>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</si>
  <si>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</si>
  <si>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</si>
  <si>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</si>
  <si>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</si>
  <si>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</si>
  <si>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</si>
  <si>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</si>
  <si>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</si>
  <si>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</si>
  <si>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</si>
  <si>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</si>
  <si>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</si>
  <si>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</si>
  <si>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</si>
  <si>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</si>
  <si>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</si>
  <si>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</si>
  <si>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</si>
  <si>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</si>
  <si>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</si>
  <si>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</si>
  <si>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</si>
  <si>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</si>
  <si>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</si>
  <si>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</si>
  <si>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</si>
  <si>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</si>
  <si>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</si>
  <si>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</si>
  <si>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</si>
  <si>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</si>
  <si>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</si>
  <si>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</si>
  <si>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</si>
  <si>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</si>
  <si>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</si>
  <si>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</si>
  <si>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</si>
  <si>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</si>
  <si>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</si>
  <si>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</si>
  <si>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</si>
  <si>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</si>
  <si>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</si>
  <si>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</si>
  <si>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</si>
  <si>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</si>
  <si>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</si>
  <si>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</si>
  <si>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</si>
  <si>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</si>
  <si>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</si>
  <si>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</si>
  <si>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</si>
  <si>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</si>
  <si>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</si>
  <si>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</si>
  <si>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</si>
  <si>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</si>
  <si>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</si>
  <si>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</si>
  <si>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</si>
  <si>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</si>
  <si>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</si>
  <si>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</si>
  <si>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</si>
  <si>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</si>
  <si>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</si>
  <si>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</si>
  <si>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</si>
  <si>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</si>
  <si>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</si>
  <si>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</si>
  <si>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</si>
  <si>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</si>
  <si>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</si>
  <si>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</si>
  <si>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</si>
  <si>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</si>
  <si>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</si>
  <si>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</si>
  <si>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</si>
  <si>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</si>
  <si>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</si>
  <si>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</si>
  <si>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</si>
  <si>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</si>
  <si>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</si>
  <si>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</si>
  <si>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</si>
  <si>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</si>
  <si>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</si>
  <si>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</si>
  <si>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</si>
  <si>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</si>
  <si>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</si>
  <si>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</si>
  <si>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</si>
  <si>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</si>
  <si>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</si>
  <si>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</si>
  <si>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</si>
  <si>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</si>
  <si>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</si>
  <si>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</si>
  <si>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</si>
  <si>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</si>
  <si>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</si>
  <si>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</si>
  <si>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</si>
  <si>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</si>
  <si>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</si>
  <si>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</si>
  <si>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</si>
  <si>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</si>
  <si>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</si>
  <si>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</si>
  <si>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</si>
  <si>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</si>
  <si>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</si>
  <si>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</si>
  <si>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</si>
  <si>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</si>
  <si>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</si>
  <si>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</si>
  <si>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</si>
  <si>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</si>
  <si>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</si>
  <si>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</si>
  <si>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</si>
  <si>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</si>
  <si>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</si>
  <si>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</si>
  <si>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</si>
  <si>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</si>
  <si>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</si>
  <si>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</si>
  <si>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</si>
  <si>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</si>
  <si>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</si>
  <si>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</si>
  <si>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</si>
  <si>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</si>
  <si>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</si>
  <si>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</si>
  <si>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</si>
  <si>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</si>
  <si>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</si>
  <si>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</si>
  <si>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</si>
  <si>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</si>
  <si>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</si>
  <si>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</si>
  <si>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</si>
  <si>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</si>
  <si>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</si>
  <si>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</si>
  <si>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</si>
  <si>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</si>
  <si>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</si>
  <si>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</si>
  <si>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</si>
  <si>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</si>
  <si>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</si>
  <si>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</si>
  <si>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</si>
  <si>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</si>
  <si>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</si>
  <si>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</si>
  <si>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</si>
  <si>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</si>
  <si>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</si>
  <si>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</si>
  <si>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</si>
  <si>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</si>
  <si>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</si>
  <si>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</si>
  <si>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</si>
  <si>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</si>
  <si>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</si>
  <si>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</si>
  <si>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</si>
  <si>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</si>
  <si>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</si>
  <si>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</si>
  <si>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</si>
  <si>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</si>
  <si>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</si>
  <si>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</si>
  <si>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</si>
  <si>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</si>
  <si>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</si>
  <si>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</si>
  <si>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</si>
  <si>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</si>
  <si>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</si>
  <si>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</si>
  <si>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</si>
  <si>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</si>
  <si>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</si>
  <si>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</si>
  <si>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</si>
  <si>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</si>
  <si>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</si>
  <si>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</si>
  <si>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</si>
  <si>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</si>
  <si>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</si>
  <si>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</si>
  <si>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</si>
  <si>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</si>
  <si>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</si>
  <si>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</si>
  <si>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</si>
  <si>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</si>
  <si>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</si>
  <si>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</si>
  <si>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</si>
  <si>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</si>
  <si>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</si>
  <si>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</si>
  <si>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</si>
  <si>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</si>
  <si>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</si>
  <si>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</si>
  <si>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</si>
  <si>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</si>
  <si>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</si>
  <si>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</si>
  <si>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</si>
  <si>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</si>
  <si>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</si>
  <si>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</si>
  <si>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</si>
  <si>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</si>
  <si>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</si>
  <si>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</si>
  <si>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</si>
  <si>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</si>
  <si>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</si>
  <si>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</si>
  <si>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</si>
  <si>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</si>
  <si>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</si>
  <si>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</si>
  <si>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</si>
  <si>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</si>
  <si>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</si>
  <si>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</si>
  <si>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</si>
  <si>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</si>
  <si>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</si>
  <si>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</si>
  <si>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</si>
  <si>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</si>
  <si>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</si>
  <si>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</si>
  <si>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</si>
  <si>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</si>
  <si>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</si>
  <si>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</si>
  <si>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</si>
  <si>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</si>
  <si>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</si>
  <si>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</si>
  <si>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</si>
  <si>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</si>
  <si>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</si>
  <si>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</si>
  <si>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</si>
  <si>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</si>
  <si>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</si>
  <si>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</si>
  <si>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</si>
  <si>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</si>
  <si>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</si>
  <si>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</si>
  <si>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</si>
  <si>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</si>
  <si>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</si>
  <si>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</si>
  <si>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</si>
  <si>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</si>
  <si>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</si>
  <si>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</si>
  <si>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</si>
  <si>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</si>
  <si>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</si>
  <si>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</si>
  <si>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</si>
  <si>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</si>
  <si>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</si>
  <si>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</si>
  <si>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</si>
  <si>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</si>
  <si>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</si>
  <si>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</si>
  <si>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</si>
  <si>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</si>
  <si>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</si>
  <si>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</si>
  <si>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</si>
  <si>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</si>
  <si>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</si>
  <si>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</si>
  <si>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</si>
  <si>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</si>
  <si>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</si>
  <si>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</si>
  <si>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</si>
  <si>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</si>
  <si>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</si>
  <si>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</si>
  <si>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</si>
  <si>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</si>
  <si>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</si>
  <si>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</si>
  <si>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</si>
  <si>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</si>
  <si>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</si>
  <si>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</si>
  <si>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</si>
  <si>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</si>
  <si>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</si>
  <si>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</si>
  <si>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</si>
  <si>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</si>
  <si>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</si>
  <si>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</si>
  <si>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</si>
  <si>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</si>
  <si>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</si>
  <si>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</si>
  <si>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</si>
  <si>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</si>
  <si>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</si>
  <si>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</si>
  <si>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</si>
  <si>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</si>
  <si>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</si>
  <si>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</si>
  <si>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</si>
  <si>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</si>
  <si>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</si>
  <si>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</si>
  <si>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</si>
  <si>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</si>
  <si>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</si>
  <si>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</si>
  <si>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</si>
  <si>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</si>
  <si>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</si>
  <si>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</si>
  <si>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</si>
  <si>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</si>
  <si>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</si>
  <si>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</si>
  <si>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</si>
  <si>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</si>
  <si>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</si>
  <si>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</si>
  <si>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</si>
  <si>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</si>
  <si>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</si>
  <si>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</si>
  <si>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</si>
  <si>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</si>
  <si>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</si>
  <si>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</si>
  <si>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</si>
  <si>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</si>
  <si>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</si>
  <si>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</si>
  <si>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</si>
  <si>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</si>
  <si>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</si>
  <si>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</si>
  <si>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</si>
  <si>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</si>
  <si>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</si>
  <si>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</si>
  <si>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</si>
  <si>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</si>
  <si>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</si>
  <si>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</si>
  <si>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</si>
  <si>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</si>
  <si>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</si>
  <si>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</si>
  <si>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</si>
  <si>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</si>
  <si>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</si>
  <si>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</si>
  <si>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</si>
  <si>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</si>
  <si>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</si>
  <si>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</si>
  <si>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</si>
  <si>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</si>
  <si>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</si>
  <si>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</si>
  <si>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</si>
  <si>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</si>
  <si>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</si>
  <si>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</si>
  <si>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</si>
  <si>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</si>
  <si>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</si>
  <si>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</si>
  <si>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</si>
  <si>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</si>
  <si>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</si>
  <si>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</si>
  <si>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</si>
  <si>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</si>
  <si>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</si>
  <si>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</si>
  <si>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</si>
  <si>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</si>
  <si>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</si>
  <si>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</si>
  <si>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</si>
  <si>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</si>
  <si>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</si>
  <si>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</si>
  <si>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</si>
  <si>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</si>
  <si>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</si>
  <si>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</si>
  <si>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</si>
  <si>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</si>
  <si>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</si>
  <si>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</si>
  <si>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</si>
  <si>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</si>
  <si>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</si>
  <si>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</si>
  <si>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</si>
  <si>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</si>
  <si>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</si>
  <si>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</si>
  <si>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</si>
  <si>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</si>
  <si>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</si>
  <si>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</si>
  <si>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</si>
  <si>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</si>
  <si>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</si>
  <si>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</si>
  <si>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</si>
  <si>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</si>
  <si>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</si>
  <si>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</si>
  <si>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</si>
  <si>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</si>
  <si>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</si>
  <si>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</si>
  <si>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</si>
  <si>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</si>
  <si>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</si>
  <si>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</si>
  <si>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</si>
  <si>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</si>
  <si>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</si>
  <si>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</si>
  <si>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</si>
  <si>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</si>
  <si>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</si>
  <si>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</si>
  <si>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</si>
  <si>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</si>
  <si>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</si>
  <si>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</si>
  <si>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</si>
  <si>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</si>
  <si>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</si>
  <si>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</si>
  <si>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</si>
  <si>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</si>
  <si>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</si>
  <si>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</si>
  <si>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</si>
  <si>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</si>
  <si>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</si>
  <si>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</si>
  <si>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</si>
  <si>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</si>
  <si>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</si>
  <si>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</si>
  <si>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</si>
  <si>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</si>
  <si>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</si>
  <si>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</si>
  <si>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</si>
  <si>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</si>
  <si>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</si>
  <si>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</si>
  <si>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</si>
  <si>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</si>
  <si>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</si>
  <si>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</si>
  <si>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</si>
  <si>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</si>
  <si>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</si>
  <si>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</si>
  <si>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</si>
  <si>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</si>
  <si>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</si>
  <si>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</si>
  <si>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</si>
  <si>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</si>
  <si>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</si>
  <si>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</si>
  <si>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</si>
  <si>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</si>
  <si>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</si>
  <si>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</si>
  <si>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</si>
  <si>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</si>
  <si>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</si>
  <si>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</si>
  <si>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</si>
  <si>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</si>
  <si>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</si>
  <si>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</si>
  <si>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</si>
  <si>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</si>
  <si>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</si>
  <si>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</si>
  <si>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</si>
  <si>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</si>
  <si>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</si>
  <si>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</si>
  <si>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</si>
  <si>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</si>
  <si>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</si>
  <si>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</si>
  <si>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</si>
  <si>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</si>
  <si>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</si>
  <si>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</si>
  <si>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</si>
  <si>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</si>
  <si>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</si>
  <si>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</si>
  <si>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</si>
  <si>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</si>
  <si>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</si>
  <si>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</si>
  <si>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</si>
  <si>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</si>
  <si>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</si>
  <si>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</si>
  <si>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</si>
  <si>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</si>
  <si>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</si>
  <si>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</si>
  <si>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</si>
  <si>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</si>
  <si>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</si>
  <si>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</si>
  <si>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</si>
  <si>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</si>
  <si>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</si>
  <si>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</si>
  <si>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</si>
  <si>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</si>
  <si>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</si>
  <si>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</si>
  <si>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</si>
  <si>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</si>
  <si>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</si>
  <si>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</si>
  <si>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</si>
  <si>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</si>
  <si>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</si>
  <si>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</si>
  <si>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</si>
  <si>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</si>
  <si>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</si>
  <si>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</si>
  <si>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</si>
  <si>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</si>
  <si>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</si>
  <si>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</si>
  <si>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</si>
  <si>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</si>
  <si>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</si>
  <si>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</si>
  <si>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</si>
  <si>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</si>
  <si>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</si>
  <si>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</si>
  <si>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</si>
  <si>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</si>
  <si>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</si>
  <si>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</si>
  <si>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</si>
  <si>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</si>
  <si>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</si>
  <si>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</si>
  <si>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</si>
  <si>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</si>
  <si>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</si>
  <si>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</si>
  <si>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</si>
  <si>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</si>
  <si>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</si>
  <si>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</si>
  <si>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</si>
  <si>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</si>
  <si>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</si>
  <si>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</si>
  <si>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</si>
  <si>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</si>
  <si>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</si>
  <si>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</si>
  <si>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</si>
  <si>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</si>
  <si>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</si>
  <si>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</si>
  <si>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</si>
  <si>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</si>
  <si>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</si>
  <si>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</si>
  <si>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</si>
  <si>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</si>
  <si>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</si>
  <si>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</si>
  <si>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</si>
  <si>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</si>
  <si>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</si>
  <si>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</si>
  <si>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</si>
  <si>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</si>
  <si>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</si>
  <si>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</si>
  <si>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</si>
  <si>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</si>
  <si>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</si>
  <si>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</si>
  <si>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</si>
  <si>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</si>
  <si>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</si>
  <si>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</si>
  <si>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</si>
  <si>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</si>
  <si>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</si>
  <si>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</si>
  <si>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</si>
  <si>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</si>
  <si>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</si>
  <si>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</si>
  <si>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</si>
  <si>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</si>
  <si>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</si>
  <si>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</si>
  <si>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</si>
  <si>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</si>
  <si>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</si>
  <si>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</si>
  <si>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</si>
  <si>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</si>
  <si>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</si>
  <si>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</si>
  <si>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</si>
  <si>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</si>
  <si>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</si>
  <si>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</si>
  <si>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</si>
  <si>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</si>
  <si>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</si>
  <si>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</si>
  <si>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</si>
  <si>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</si>
  <si>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</si>
  <si>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</si>
  <si>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</si>
  <si>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</si>
  <si>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</si>
  <si>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</si>
  <si>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</si>
  <si>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</si>
  <si>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</si>
  <si>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</si>
  <si>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</si>
  <si>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</si>
  <si>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</si>
  <si>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</si>
  <si>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</si>
  <si>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</si>
  <si>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</si>
  <si>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</si>
  <si>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</si>
  <si>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</si>
  <si>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</si>
  <si>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</si>
  <si>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</si>
  <si>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</si>
  <si>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</si>
  <si>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</si>
  <si>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</si>
  <si>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</si>
  <si>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</si>
  <si>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</si>
  <si>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</si>
  <si>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</si>
  <si>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</si>
  <si>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</si>
  <si>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</si>
  <si>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</si>
  <si>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</si>
  <si>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</si>
  <si>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</si>
  <si>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</si>
  <si>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</si>
  <si>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</si>
  <si>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</si>
  <si>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</si>
  <si>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</si>
  <si>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</si>
  <si>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</si>
  <si>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</si>
  <si>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</si>
  <si>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</si>
  <si>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</si>
  <si>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</si>
  <si>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</si>
  <si>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</si>
  <si>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</si>
  <si>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</si>
  <si>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</si>
  <si>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</si>
  <si>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</si>
  <si>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</si>
  <si>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</si>
  <si>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</si>
  <si>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</si>
  <si>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</si>
  <si>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</si>
  <si>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</si>
  <si>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</si>
  <si>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</si>
  <si>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</si>
  <si>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</si>
  <si>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</si>
  <si>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</si>
  <si>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</si>
  <si>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</si>
  <si>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</si>
  <si>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</si>
  <si>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</si>
  <si>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</si>
  <si>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</si>
  <si>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</si>
  <si>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</si>
  <si>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</si>
  <si>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</si>
  <si>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</si>
  <si>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</si>
  <si>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</si>
  <si>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</si>
  <si>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</si>
  <si>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</si>
  <si>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</si>
  <si>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</si>
  <si>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</si>
  <si>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</si>
  <si>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</si>
  <si>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</si>
  <si>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</si>
  <si>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</si>
  <si>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</si>
  <si>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</si>
  <si>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</si>
  <si>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</si>
  <si>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</si>
  <si>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</si>
  <si>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</si>
  <si>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</si>
  <si>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</si>
  <si>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</si>
  <si>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</si>
  <si>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</si>
  <si>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</si>
  <si>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</si>
  <si>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</si>
  <si>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</si>
  <si>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</si>
  <si>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</si>
  <si>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</si>
  <si>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</si>
  <si>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</si>
  <si>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</si>
  <si>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</si>
  <si>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</si>
  <si>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</si>
  <si>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</si>
  <si>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</si>
  <si>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</si>
  <si>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</si>
  <si>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</si>
  <si>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</si>
  <si>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</si>
  <si>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</si>
  <si>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</si>
  <si>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</si>
  <si>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</si>
  <si>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</si>
  <si>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</si>
  <si>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</si>
  <si>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</si>
  <si>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</si>
  <si>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</si>
  <si>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</si>
  <si>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</si>
  <si>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</si>
  <si>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</si>
  <si>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</si>
  <si>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</si>
  <si>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</si>
  <si>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</si>
  <si>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</si>
  <si>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</si>
  <si>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</si>
  <si>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</si>
  <si>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</si>
  <si>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</si>
  <si>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</si>
  <si>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</si>
  <si>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</si>
  <si>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</si>
  <si>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</si>
  <si>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</si>
  <si>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</si>
  <si>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</si>
  <si>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</si>
  <si>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</si>
  <si>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</si>
  <si>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</si>
  <si>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</si>
  <si>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</si>
  <si>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</si>
  <si>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</si>
  <si>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</si>
  <si>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</si>
  <si>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</si>
  <si>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</si>
  <si>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</si>
  <si>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</si>
  <si>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</si>
  <si>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</si>
  <si>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</si>
  <si>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</si>
  <si>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</si>
  <si>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</si>
  <si>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</si>
  <si>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</si>
  <si>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</si>
  <si>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</si>
  <si>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</si>
  <si>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</si>
  <si>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</si>
  <si>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</si>
  <si>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</si>
  <si>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</si>
  <si>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</si>
  <si>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</si>
  <si>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</si>
  <si>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</si>
  <si>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</si>
  <si>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</si>
  <si>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</si>
  <si>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</si>
  <si>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</si>
  <si>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</si>
  <si>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</si>
  <si>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</si>
  <si>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</si>
  <si>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</si>
  <si>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</si>
  <si>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</si>
  <si>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</si>
  <si>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</si>
  <si>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</si>
  <si>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</si>
  <si>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</si>
  <si>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</si>
  <si>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</si>
  <si>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</si>
  <si>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</si>
  <si>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</si>
  <si>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</si>
  <si>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</si>
  <si>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</si>
  <si>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</si>
  <si>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</si>
  <si>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</si>
  <si>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</si>
  <si>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</si>
  <si>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</si>
  <si>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</si>
  <si>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</si>
  <si>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</si>
  <si>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</si>
  <si>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</si>
  <si>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</si>
  <si>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</si>
  <si>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</si>
  <si>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</si>
  <si>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</si>
  <si>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</si>
  <si>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</si>
  <si>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</si>
  <si>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</si>
  <si>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</si>
  <si>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</si>
  <si>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</si>
  <si>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</si>
  <si>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</si>
  <si>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</si>
  <si>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 xml:space="preserve">again down EM team at site </t>
  </si>
  <si>
    <t>PCM-20251002-00001018</t>
  </si>
  <si>
    <t xml:space="preserve">EM team at site TS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</si>
  <si>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</si>
  <si>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</si>
  <si>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</si>
  <si>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</si>
  <si>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</si>
  <si>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</si>
  <si>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</si>
  <si>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</si>
  <si>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</si>
  <si>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</si>
  <si>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</si>
  <si>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</si>
  <si>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</si>
  <si>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</si>
  <si>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</si>
  <si>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</si>
  <si>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</si>
  <si>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</si>
  <si>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</si>
  <si>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</si>
  <si>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</si>
  <si>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</si>
  <si>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</si>
  <si>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</si>
  <si>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</si>
  <si>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</si>
  <si>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</si>
  <si>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</si>
  <si>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</si>
  <si>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</si>
  <si>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</si>
  <si>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</si>
  <si>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</si>
  <si>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</si>
  <si>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</si>
  <si>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</si>
  <si>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</si>
  <si>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</si>
  <si>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</si>
  <si>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</si>
  <si>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</si>
  <si>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</si>
  <si>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</si>
  <si>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</si>
  <si>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</si>
  <si>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</si>
  <si>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</si>
  <si>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</si>
  <si>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</si>
  <si>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</si>
  <si>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</si>
  <si>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</si>
  <si>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</si>
  <si>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</si>
  <si>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</si>
  <si>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</si>
  <si>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</si>
  <si>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</si>
  <si>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</si>
  <si>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</si>
  <si>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</si>
  <si>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</si>
  <si>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</si>
  <si>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</si>
  <si>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</si>
  <si>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</si>
  <si>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</si>
  <si>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</si>
  <si>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</si>
  <si>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</si>
  <si>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</si>
  <si>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</si>
  <si>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</si>
  <si>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</si>
  <si>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</si>
  <si>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</si>
  <si>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</si>
  <si>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</si>
  <si>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</si>
  <si>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</si>
  <si>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</si>
  <si>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</si>
  <si>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</si>
  <si>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</si>
  <si>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</si>
  <si>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</si>
  <si>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</si>
  <si>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</si>
  <si>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</si>
  <si>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30 mi</t>
  </si>
  <si>
    <t>PCM-20251002-00000697</t>
  </si>
  <si>
    <t xml:space="preserve">Restored by PG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</si>
  <si>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</si>
  <si>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</si>
  <si>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</si>
  <si>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</si>
  <si>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</si>
  <si>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</si>
  <si>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</si>
  <si>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</si>
  <si>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</si>
  <si>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</si>
  <si>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</si>
  <si>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</si>
  <si>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</si>
  <si>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</si>
  <si>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</si>
  <si>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</si>
  <si>
    <t>PCM-20251002-00000967</t>
  </si>
  <si>
    <t>ETA 45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</si>
</sst>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21" fillId="7" borderId="7" xfId="1" applyFont="1" applyFill="1" applyBorder="1" applyAlignment="1">
      <alignment horizontal="center" vertical="center"/>
    </xf>
    <xf numFmtId="22" fontId="30"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8">
    <sortCondition ref="H1:H6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1" totalsRowShown="0" headerRowDxfId="64" dataDxfId="63" headerRowBorderDxfId="61" tableBorderDxfId="62">
  <autoFilter ref="A1:L12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8"/>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269.56980011574342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15.94881631944736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45932.504282407404</v>
      </c>
      <c r="G4" s="67">
        <f ca="1">IFERROR(NOW()-F4,"")</f>
        <v>1.3943634265160654E-2</v>
      </c>
      <c r="H4" s="66">
        <v>45932.352754629632</v>
      </c>
      <c r="I4" s="73" t="str">
        <f>IFERROR(VLOOKUP(D4,DB!A:F,6,0),"")</f>
        <v>SCECO</v>
      </c>
      <c r="J4" s="73" t="str">
        <f>IFERROR(VLOOKUP(D4,DB!A:G,7,0),"")</f>
        <v>No BB Shifted</v>
      </c>
      <c r="K4" s="69" t="s">
        <v>38970</v>
      </c>
      <c r="L4" s="70" t="str">
        <f>IFERROR(VLOOKUP(D4,DB!A:I,9,0),"")</f>
        <v>Latis</v>
      </c>
    </row>
    <row r="5" spans="1:12" ht="15" customHeight="1">
      <c r="A5" s="146" t="s">
        <v>38971</v>
      </c>
      <c r="B5" s="73" t="str">
        <f>IFERROR(VLOOKUP(D5,DB!A:K,11,0),"")</f>
        <v>R1</v>
      </c>
      <c r="C5" s="64">
        <v>1</v>
      </c>
      <c r="D5" s="93" t="s">
        <v>17328</v>
      </c>
      <c r="E5" s="65" t="s">
        <v>38964</v>
      </c>
      <c r="F5" s="66">
        <v>45932.48096064815</v>
      </c>
      <c r="G5" s="67">
        <f ca="1">IFERROR(NOW()-F5,"")</f>
        <v>3.7265393519192003E-2</v>
      </c>
      <c r="H5" s="66">
        <v>45932.475405092591</v>
      </c>
      <c r="I5" s="73" t="str">
        <f>IFERROR(VLOOKUP(D5,DB!A:F,6,0),"")</f>
        <v>Generator-SG</v>
      </c>
      <c r="J5" s="73" t="str">
        <f>IFERROR(VLOOKUP(D5,DB!A:G,7,0),"")</f>
        <v>Weak</v>
      </c>
      <c r="K5" s="69" t="s">
        <v>38972</v>
      </c>
      <c r="L5" s="70" t="str">
        <f>IFERROR(VLOOKUP(D5,DB!A:I,9,0),"")</f>
        <v>Latis</v>
      </c>
    </row>
    <row r="6" spans="1:12" ht="15" customHeight="1">
      <c r="A6" s="63"/>
      <c r="B6" s="73" t="str">
        <f>IFERROR(VLOOKUP(D6,DB!A:K,11,0),"")</f>
        <v/>
      </c>
      <c r="C6" s="64"/>
      <c r="D6" s="64"/>
      <c r="E6" s="65"/>
      <c r="F6" s="66"/>
      <c r="G6" s="67">
        <f ca="1">IFERROR(NOW()-F6,"")</f>
        <v>45932.51822604167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45932.51822604167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45932.51822604167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45932.51822604167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45932.51822604167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45932.51822604167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45932.51822604167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45932.51822604167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45932.51822604167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45932.51822604167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45932.51822604167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45932.51822604167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45932.51822604167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45932.51822604167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45932.51822604167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45932.51822604167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45932.51822604167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45932.51822604167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45932.51822604167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45932.51822604167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45932.51822604167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45932.51822604167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45932.51822604167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45932.51822604167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45932.51822604167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45932.51822604167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45932.51822604167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45932.51822604167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45932.51822604167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45932.51822604167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45932.51822604167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45932.51822604167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45932.51822604167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45932.51822604167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45932.51822604167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45932.51822604167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45932.51822604167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45932.51822604167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45932.51822604167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45932.51822604167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45932.51822604167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45932.51822604167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45932.51822604167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45932.51822604167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45932.51822604167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45932.51822604167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45932.51822604167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45932.51822604167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45932.51822604167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45932.51822604167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45932.51822604167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45932.51822604167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45932.51822604167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45932.51822604167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45932.51822604167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45932.51822604167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45932.51822604167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45932.51822604167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45932.51822604167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45932.51822604167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45932.51822604167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45932.51822604167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45932.51822604167</v>
      </c>
      <c r="H68" s="68"/>
      <c r="I68" s="73" t="str">
        <f>IFERROR(VLOOKUP(D68,DB!A:F,6,0),"")</f>
        <v/>
      </c>
      <c r="J68" s="73" t="str">
        <f>IFERROR(VLOOKUP(D68,DB!A:G,7,0),"")</f>
        <v/>
      </c>
      <c r="K68" s="69"/>
      <c r="L68" s="70" t="str">
        <f>IFERROR(VLOOKUP(D68,DB!A:I,9,0),"")</f>
        <v/>
      </c>
    </row>
  </sheetData>
  <customSheetViews>
    <customSheetView guid="{F6042A99-DD27-4453-835D-0834D95730CC}" filter="1" showAutoFilter="1">
      <pageMargins left="0" right="0" top="0" bottom="0" header="0" footer="0"/>
      <autoFilter ref="B1:M1" xr:uid="{23E1B98D-A073-4675-B1E0-8B8E932D2187}"/>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38973</v>
      </c>
      <c r="N1" s="103" t="s">
        <v>38974</v>
      </c>
      <c r="O1" s="103" t="s">
        <v>38975</v>
      </c>
      <c r="P1" s="103" t="s">
        <v>38976</v>
      </c>
      <c r="Q1" s="103" t="s">
        <v>38977</v>
      </c>
      <c r="R1" s="103" t="s">
        <v>38978</v>
      </c>
      <c r="S1" s="103" t="s">
        <v>38979</v>
      </c>
      <c r="T1" s="103" t="s">
        <v>38980</v>
      </c>
      <c r="U1" s="103" t="s">
        <v>38981</v>
      </c>
      <c r="V1" s="103" t="s">
        <v>38982</v>
      </c>
      <c r="W1" s="103" t="s">
        <v>38983</v>
      </c>
      <c r="X1" s="103" t="s">
        <v>38984</v>
      </c>
      <c r="Y1" s="103" t="s">
        <v>38985</v>
      </c>
      <c r="Z1" s="103" t="s">
        <v>38986</v>
      </c>
      <c r="AA1" s="103" t="s">
        <v>38987</v>
      </c>
      <c r="AB1" s="103" t="s">
        <v>38988</v>
      </c>
      <c r="AC1" s="103" t="s">
        <v>38989</v>
      </c>
      <c r="AD1" s="103" t="s">
        <v>38990</v>
      </c>
      <c r="AE1" s="103" t="s">
        <v>38991</v>
      </c>
      <c r="AF1" s="103" t="s">
        <v>38992</v>
      </c>
      <c r="AG1" s="103" t="s">
        <v>38993</v>
      </c>
      <c r="AH1" s="103" t="s">
        <v>38994</v>
      </c>
      <c r="AI1" s="103" t="s">
        <v>38995</v>
      </c>
      <c r="AJ1" s="103" t="s">
        <v>38996</v>
      </c>
      <c r="AK1" s="103" t="s">
        <v>38997</v>
      </c>
      <c r="AL1" s="103" t="s">
        <v>38998</v>
      </c>
      <c r="AM1" s="103" t="s">
        <v>38999</v>
      </c>
      <c r="AN1" s="103" t="s">
        <v>39000</v>
      </c>
      <c r="AO1" s="103" t="s">
        <v>39001</v>
      </c>
      <c r="AP1" s="103" t="s">
        <v>39002</v>
      </c>
      <c r="AQ1" s="103" t="s">
        <v>39003</v>
      </c>
      <c r="AR1" s="103" t="s">
        <v>39004</v>
      </c>
      <c r="AS1" s="103" t="s">
        <v>39005</v>
      </c>
      <c r="AT1" s="103" t="s">
        <v>39006</v>
      </c>
      <c r="AU1" s="103" t="s">
        <v>39007</v>
      </c>
      <c r="AV1" s="103" t="s">
        <v>39008</v>
      </c>
      <c r="AW1" s="103" t="s">
        <v>39009</v>
      </c>
      <c r="AX1" s="103" t="s">
        <v>39010</v>
      </c>
      <c r="AY1" s="103" t="s">
        <v>39011</v>
      </c>
      <c r="AZ1" s="103" t="s">
        <v>39012</v>
      </c>
      <c r="BA1" s="103" t="s">
        <v>39013</v>
      </c>
      <c r="BB1" s="103" t="s">
        <v>39014</v>
      </c>
      <c r="BC1" s="103" t="s">
        <v>39015</v>
      </c>
      <c r="BD1" s="103" t="s">
        <v>39016</v>
      </c>
      <c r="BE1" s="103" t="s">
        <v>39017</v>
      </c>
      <c r="BF1" s="103" t="s">
        <v>39018</v>
      </c>
      <c r="BG1" s="103" t="s">
        <v>39019</v>
      </c>
      <c r="BH1" s="103" t="s">
        <v>39020</v>
      </c>
      <c r="BI1" s="103" t="s">
        <v>39021</v>
      </c>
      <c r="BJ1" s="103" t="s">
        <v>39022</v>
      </c>
      <c r="BK1" s="103" t="s">
        <v>39023</v>
      </c>
      <c r="BL1" s="103" t="s">
        <v>39024</v>
      </c>
      <c r="BM1" s="103" t="s">
        <v>39025</v>
      </c>
      <c r="BN1" s="103" t="s">
        <v>39026</v>
      </c>
      <c r="BO1" s="103" t="s">
        <v>39027</v>
      </c>
      <c r="BP1" s="103" t="s">
        <v>39028</v>
      </c>
      <c r="BQ1" s="103" t="s">
        <v>39029</v>
      </c>
      <c r="BR1" s="103" t="s">
        <v>39030</v>
      </c>
      <c r="BS1" s="103" t="s">
        <v>39031</v>
      </c>
      <c r="BT1" s="103" t="s">
        <v>39032</v>
      </c>
      <c r="BU1" s="103" t="s">
        <v>39033</v>
      </c>
      <c r="BV1" s="103" t="s">
        <v>39034</v>
      </c>
      <c r="BW1" s="103" t="s">
        <v>39035</v>
      </c>
      <c r="BX1" s="103" t="s">
        <v>39036</v>
      </c>
      <c r="BY1" s="103" t="s">
        <v>39037</v>
      </c>
      <c r="BZ1" s="103" t="s">
        <v>39038</v>
      </c>
      <c r="CA1" s="103" t="s">
        <v>39039</v>
      </c>
      <c r="CB1" s="103" t="s">
        <v>39040</v>
      </c>
      <c r="CC1" s="103" t="s">
        <v>39041</v>
      </c>
      <c r="CD1" s="103" t="s">
        <v>39042</v>
      </c>
      <c r="CE1" s="103" t="s">
        <v>39043</v>
      </c>
      <c r="CF1" s="103" t="s">
        <v>39044</v>
      </c>
      <c r="CG1" s="103" t="s">
        <v>39045</v>
      </c>
      <c r="CH1" s="103" t="s">
        <v>39046</v>
      </c>
      <c r="CI1" s="103" t="s">
        <v>39047</v>
      </c>
      <c r="CJ1" s="103" t="s">
        <v>39048</v>
      </c>
    </row>
    <row r="2" spans="1:88" s="82" customFormat="1" ht="31.5" customHeight="1">
      <c r="A2" s="75" t="s">
        <v>39049</v>
      </c>
      <c r="B2" s="75" t="s">
        <v>27</v>
      </c>
      <c r="C2" s="75">
        <v>1</v>
      </c>
      <c r="D2" s="75" t="s">
        <v>19278</v>
      </c>
      <c r="E2" s="100" t="s">
        <v>38967</v>
      </c>
      <c r="F2" s="88">
        <v>45322.056979166664</v>
      </c>
      <c r="G2" s="89" t="s">
        <v>39050</v>
      </c>
      <c r="H2" s="102">
        <v>45322.050729166665</v>
      </c>
      <c r="I2" s="75" t="s">
        <v>83</v>
      </c>
      <c r="J2" s="75" t="s">
        <v>65</v>
      </c>
      <c r="K2" s="101" t="s">
        <v>39051</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39052</v>
      </c>
      <c r="B3" s="75" t="str">
        <f>IFERROR(VLOOKUP(D3,DB!A:K,11,0),"")</f>
        <v>R2</v>
      </c>
      <c r="C3" s="75">
        <v>1</v>
      </c>
      <c r="D3" s="75" t="s">
        <v>31039</v>
      </c>
      <c r="E3" s="100" t="s">
        <v>38967</v>
      </c>
      <c r="F3" s="88">
        <v>45691.651782407411</v>
      </c>
      <c r="G3" s="89">
        <f ca="1">IFERROR(NOW()-F3,"-")</f>
        <v>240.86644363425876</v>
      </c>
      <c r="H3" s="102">
        <v>45691.645879629628</v>
      </c>
      <c r="I3" s="75" t="str">
        <f>IFERROR(VLOOKUP(D3,DB!A:F,6,0),"")</f>
        <v>Generator-SG</v>
      </c>
      <c r="J3" s="75" t="str">
        <f>IFERROR(VLOOKUP(D3,DB!A:G,7,0),"")</f>
        <v>Vandalized</v>
      </c>
      <c r="K3" s="101" t="s">
        <v>39053</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39054</v>
      </c>
      <c r="B4" s="75" t="str">
        <f>IFERROR(VLOOKUP(D4,DB!A:K,11,0),"")</f>
        <v>R2</v>
      </c>
      <c r="C4" s="75">
        <v>1</v>
      </c>
      <c r="D4" s="75" t="s">
        <v>31078</v>
      </c>
      <c r="E4" s="88" t="s">
        <v>38964</v>
      </c>
      <c r="F4" s="88">
        <v>45806.727083333331</v>
      </c>
      <c r="G4" s="89">
        <f ca="1">IFERROR(NOW()-F4,"-")</f>
        <v>125.79114270833816</v>
      </c>
      <c r="H4" s="88">
        <v>45791.543067129627</v>
      </c>
      <c r="I4" s="75" t="str">
        <f>IFERROR(VLOOKUP(D4,DB!A:F,6,0),"")</f>
        <v>SCECO</v>
      </c>
      <c r="J4" s="75" t="str">
        <f>IFERROR(VLOOKUP(D4,DB!A:G,7,0),"")</f>
        <v>No BB Shifted</v>
      </c>
      <c r="K4" s="101" t="s">
        <v>39055</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39056</v>
      </c>
      <c r="B5" s="75" t="str">
        <f>IFERROR(VLOOKUP(D5,DB!A:K,11,0),"")</f>
        <v>R2</v>
      </c>
      <c r="C5" s="75">
        <v>1</v>
      </c>
      <c r="D5" s="75" t="s">
        <v>29168</v>
      </c>
      <c r="E5" s="100" t="s">
        <v>38964</v>
      </c>
      <c r="F5" s="88">
        <v>45824.999837962961</v>
      </c>
      <c r="G5" s="89">
        <f ca="1">IFERROR(NOW()-F5,"-")</f>
        <v>107.51838807870809</v>
      </c>
      <c r="H5" s="88">
        <v>45824.993587962963</v>
      </c>
      <c r="I5" s="75" t="str">
        <f>IFERROR(VLOOKUP(D5,DB!A:F,6,0),"")</f>
        <v>Generator-SG</v>
      </c>
      <c r="J5" s="75" t="str">
        <f>IFERROR(VLOOKUP(D5,DB!A:G,7,0),"")</f>
        <v>Good</v>
      </c>
      <c r="K5" s="101" t="s">
        <v>39057</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39058</v>
      </c>
      <c r="B6" s="75" t="str">
        <f>IFERROR(VLOOKUP(D6,DB!A:K,11,0),"")</f>
        <v>R2</v>
      </c>
      <c r="C6" s="75">
        <v>1</v>
      </c>
      <c r="D6" s="75" t="s">
        <v>20490</v>
      </c>
      <c r="E6" s="100" t="s">
        <v>38964</v>
      </c>
      <c r="F6" s="88">
        <v>45923.22556712963</v>
      </c>
      <c r="G6" s="89">
        <f ca="1">IFERROR(NOW()-F6,"-")</f>
        <v>9.2926589120397693</v>
      </c>
      <c r="H6" s="88">
        <v>45923.145011574074</v>
      </c>
      <c r="I6" s="75" t="str">
        <f>IFERROR(VLOOKUP(D6,DB!A:F,6,0),"")</f>
        <v>SCECO</v>
      </c>
      <c r="J6" s="75" t="str">
        <f>IFERROR(VLOOKUP(D6,DB!A:G,7,0),"")</f>
        <v>In progress</v>
      </c>
      <c r="K6" s="101" t="s">
        <v>39059</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39060</v>
      </c>
      <c r="B7" s="18" t="str">
        <f>IFERROR(VLOOKUP(D7,DB!A:K,11,0),"")</f>
        <v>R2</v>
      </c>
      <c r="C7" s="18">
        <v>1</v>
      </c>
      <c r="D7" s="18" t="s">
        <v>39061</v>
      </c>
      <c r="E7" s="131" t="s">
        <v>38964</v>
      </c>
      <c r="F7" s="144"/>
      <c r="G7" s="133">
        <f ca="1">IFERROR(NOW()-F7,"-")</f>
        <v>45932.51822604167</v>
      </c>
      <c r="H7" s="144">
        <v>45932.402430555558</v>
      </c>
      <c r="I7" s="18" t="str">
        <f>IFERROR(VLOOKUP(D7,DB!A:F,6,0),"")</f>
        <v>SCECO</v>
      </c>
      <c r="J7" s="18" t="str">
        <f>IFERROR(VLOOKUP(D7,DB!A:G,7,0),"")</f>
        <v>Vandalized</v>
      </c>
      <c r="K7" s="19" t="s">
        <v>39062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39063</v>
      </c>
      <c r="B8" s="18" t="str">
        <f>IFERROR(VLOOKUP(D8,DB!A:K,11,0),"")</f>
        <v>R2</v>
      </c>
      <c r="C8" s="18">
        <v>1</v>
      </c>
      <c r="D8" s="18" t="s">
        <v>20104</v>
      </c>
      <c r="E8" s="131" t="s">
        <v>38964</v>
      </c>
      <c r="F8" s="132">
        <v>45932.393240740741</v>
      </c>
      <c r="G8" s="133">
        <f ca="1">IFERROR(NOW()-F8,"-")</f>
        <v>0.12498530092852889</v>
      </c>
      <c r="H8" s="132">
        <v>45932.387337962966</v>
      </c>
      <c r="I8" s="18" t="str">
        <f>IFERROR(VLOOKUP(D8,DB!A:F,6,0),"")</f>
        <v>SCECO</v>
      </c>
      <c r="J8" s="18" t="str">
        <f>IFERROR(VLOOKUP(D8,DB!A:G,7,0),"")</f>
        <v>Vandalized</v>
      </c>
      <c r="K8" s="19" t="s">
        <v>39064</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45932.51822604167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45932.51822604167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45932.51822604167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45932.51822604167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45932.51822604167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75"/>
      <c r="E14" s="131"/>
      <c r="F14" s="132"/>
      <c r="G14" s="133">
        <f ca="1">IFERROR(NOW()-F14,"-")</f>
        <v>45932.51822604167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45932.51822604167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45932.51822604167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45932.51822604167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45932.51822604167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45932.51822604167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45932.51822604167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45932.51822604167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45932.51822604167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45932.51822604167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45932.51822604167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45932.51822604167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45932.51822604167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45932.51822604167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45932.51822604167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45932.51822604167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45932.51822604167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45932.51822604167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45932.51822604167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45932.51822604167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45932.51822604167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45932.51822604167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45932.51822604167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45932.51822604167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45932.51822604167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45932.51822604167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45932.51822604167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45932.51822604167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45932.51822604167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45932.51822604167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45932.51822604167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45932.51822604167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45932.51822604167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45932.51822604167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45932.51822604167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45932.51822604167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45932.51822604167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45932.51822604167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45932.51822604167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45932.51822604167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45932.51822604167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45932.51822604167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45932.51822604167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45932.51822604167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45932.51822604167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45932.51822604167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45932.51822604167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45932.51822604167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45932.51822604167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45932.51822604167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45932.51822604167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45932.51822604167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45932.51822604167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45932.51822604167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45932.51822604167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45932.51822604167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45932.51822604167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45932.51822604167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45932.51822604167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45932.51822604167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45932.51822604167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45932.51822604167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45932.51822604167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45932.51822604167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45932.51822604167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45932.51822604167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45932.51822604167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45932.51822604167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45932.51822604167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45932.51822604167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45932.51822604167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45932.51822604167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45932.51822604167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45932.51822604167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45932.51822604167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45932.51822604167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45932.51822604167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45932.51822604167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45932.51822604167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45932.51822604167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45932.51822604167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45932.51822604167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45932.51822604167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45932.51822604167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45932.51822604167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45932.51822604167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45932.51822604167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45932.51822604167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45932.51822604167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45932.51822604167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45932.51822604167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45932.51822604167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45932.51822604167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45932.51822604167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45932.51822604167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45932.51822604167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45932.51822604167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45932.51822604167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45932.51822604167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45932.51822604167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45932.51822604167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45932.51822604167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45932.51822604167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45932.51822604167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45932.51822604167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45932.51822604167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45932.51822604167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45932.51822604167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45932.51822604167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45932.51822604167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45932.51822604167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45932.51822604167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45932.51822604167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45932.51822604167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45932.51822604167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45932.51822604167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45932.51822604167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45932.51822604167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45932.51822604167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45932.51822604167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45932.51822604167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45932.51822604167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45932.51822604167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45932.51822604167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45932.51822604167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45932.51822604167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45932.51822604167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45932.51822604167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45932.51822604167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45932.51822604167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45932.51822604167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45932.51822604167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45932.51822604167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45932.51822604167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45932.51822604167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45932.51822604167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45932.51822604167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45932.51822604167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45932.51822604167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45932.51822604167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45932.51822604167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45932.51822604167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45932.51822604167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45932.51822604167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45932.51822604167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45932.51822604167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45932.51822604167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45932.51822604167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45932.51822604167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45932.51822604167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45932.51822604167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45932.51822604167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45932.51822604167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45932.51822604167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45932.51822604167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45932.51822604167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45932.51822604167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45932.51822604167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45932.51822604167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45932.51822604167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45932.51822604167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45932.51822604167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45932.51822604167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45932.51822604167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45932.51822604167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45932.51822604167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45932.51822604167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45932.51822604167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45932.51822604167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45932.51822604167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45932.51822604167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45932.51822604167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45932.51822604167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45932.51822604167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45932.51822604167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45932.51822604167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45932.51822604167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45932.51822604167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45932.51822604167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45932.51822604167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45932.51822604167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45932.51822604167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45932.51822604167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45932.51822604167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45932.51822604167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45932.51822604167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45932.51822604167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45932.51822604167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45932.51822604167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45932.51822604167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45932.51822604167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45932.51822604167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45932.51822604167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45932.51822604167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45932.51822604167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45932.51822604167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45932.51822604167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45932.51822604167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45932.51822604167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45932.51822604167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45932.51822604167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45932.51822604167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45932.51822604167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45932.51822604167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45932.51822604167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45932.51822604167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45932.51822604167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45932.51822604167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45932.51822604167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45932.51822604167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45932.51822604167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45932.51822604167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45932.51822604167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45932.51822604167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45932.51822604167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45932.51822604167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45932.51822604167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45932.51822604167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45932.51822604167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45932.51822604167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45932.51822604167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45932.51822604167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45932.51822604167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45932.51822604167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45932.51822604167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45932.51822604167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45932.51822604167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45932.51822604167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45932.51822604167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45932.51822604167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45932.51822604167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45932.51822604167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45932.51822604167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45932.51822604167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45932.51822604167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45932.51822604167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45932.51822604167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45932.51822604167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45932.51822604167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45932.51822604167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45932.51822604167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45932.51822604167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45932.51822604167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45932.51822604167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45932.51822604167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45932.51822604167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45932.51822604167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45932.51822604167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45932.51822604167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45932.51822604167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45932.51822604167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45932.51822604167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45932.51822604167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45932.51822604167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45932.51822604167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45932.51822604167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45932.51822604167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45932.51822604167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45932.51822604167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45932.51822604167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45932.51822604167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45932.51822604167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45932.51822604167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45932.51822604167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45932.51822604167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45932.51822604167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45932.51822604167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45932.51822604167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45932.51822604167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45932.51822604167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45932.51822604167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45932.51822604167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45932.51822604167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45932.51822604167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45932.51822604167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45932.51822604167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45932.51822604167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45932.51822604167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45932.51822604167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45932.51822604167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45932.51822604167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45932.51822604167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45932.51822604167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45932.51822604167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45932.51822604167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45932.51822604167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45932.51822604167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45932.51822604167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45932.51822604167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45932.51822604167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45932.51822604167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45932.51822604167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45932.51822604167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45932.51822604167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45932.51822604167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45932.51822604167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45932.51822604167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45932.51822604167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45932.51822604167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45932.51822604167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45932.51822604167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45932.51822604167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45932.51822604167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45932.51822604167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45932.51822604167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45932.51822604167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45932.51822604167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45932.51822604167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45932.51822604167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45932.51822604167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45932.51822604167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45932.51822604167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45932.51822604167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45932.51822604167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45932.51822604167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45932.51822604167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45932.51822604167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45932.51822604167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45932.51822604167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45932.51822604167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45932.51822604167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45932.51822604167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45932.51822604167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45932.51822604167</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45932.51822604167</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45932.51822604167</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45932.51822604167</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45932.51822604167</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45932.51822604167</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45932.51822604167</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45932.51822604167</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45932.51822604167</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45932.51822604167</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45932.51822604167</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45932.51822604167</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45932.51822604167</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45932.51822604167</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45932.51822604167</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45932.51822604167</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45932.51822604167</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45932.51822604167</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45932.51822604167</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45932.51822604167</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45932.51822604167</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4" ca="1" si="0">IFERROR(NOW()-F2,"-")</f>
        <v>45932.51822604167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45932.51822604167</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45932.51822604167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45932.51822604167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45932.51822604167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45932.51822604167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45932.51822604167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45932.51822604167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45932.51822604167</v>
      </c>
      <c r="H10" s="22"/>
      <c r="I10" s="19" t="str">
        <f>IFERROR(VLOOKUP(D10,DB!A:F,6,0),"")</f>
        <v/>
      </c>
      <c r="J10" s="18" t="str">
        <f>IFERROR(VLOOKUP(D10,DB!A:G,7,0),"")</f>
        <v/>
      </c>
      <c r="K10" s="50"/>
      <c r="L10" s="23" t="str">
        <f>IFERROR(VLOOKUP(D10,DB!A:I,9,0),"")</f>
        <v/>
      </c>
    </row>
    <row r="11" spans="1:13" ht="15" customHeight="1">
      <c r="A11" s="19"/>
      <c r="B11" s="18" t="str">
        <f>IFERROR(VLOOKUP(#REF!,DB!A:K,11,0),"")</f>
        <v/>
      </c>
      <c r="C11" s="18"/>
      <c r="D11" s="18"/>
      <c r="E11" s="18"/>
      <c r="F11" s="20"/>
      <c r="G11" s="21">
        <f t="shared" ca="1" si="0"/>
        <v>45932.51822604167</v>
      </c>
      <c r="H11" s="22"/>
      <c r="I11" s="19" t="str">
        <f>IFERROR(VLOOKUP(#REF!,DB!A:F,6,0),"")</f>
        <v/>
      </c>
      <c r="J11" s="18" t="str">
        <f>IFERROR(VLOOKUP(#REF!,DB!A:G,7,0),"")</f>
        <v/>
      </c>
      <c r="K11" s="50"/>
      <c r="L11" s="23" t="str">
        <f>IFERROR(VLOOKUP(#REF!,DB!A:I,9,0),"")</f>
        <v/>
      </c>
    </row>
    <row r="12" spans="1:13" ht="15" customHeight="1">
      <c r="A12" s="19"/>
      <c r="B12" s="75" t="str">
        <f>IFERROR(VLOOKUP(D12,DB!A:K,11,0),"")</f>
        <v/>
      </c>
      <c r="C12" s="18"/>
      <c r="D12" s="18"/>
      <c r="E12" s="18"/>
      <c r="F12" s="20"/>
      <c r="G12" s="21">
        <f t="shared" ca="1" si="0"/>
        <v>45932.51822604167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45932.51822604167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45932.51822604167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45932.51822604167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45932.51822604167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45932.51822604167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45932.51822604167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45932.51822604167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45932.51822604167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45932.51822604167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45932.51822604167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45932.51822604167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45932.51822604167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45932.51822604167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45932.51822604167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45932.51822604167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45932.51822604167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45932.51822604167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45932.51822604167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45932.51822604167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45932.51822604167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45932.51822604167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45932.51822604167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45932.51822604167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45932.51822604167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45932.51822604167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45932.51822604167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45932.51822604167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45932.51822604167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45932.51822604167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45932.51822604167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45932.51822604167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45932.51822604167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45932.51822604167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45932.51822604167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45932.51822604167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45932.51822604167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45932.51822604167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45932.51822604167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45932.51822604167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45932.51822604167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45932.51822604167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45932.51822604167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45932.51822604167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45932.51822604167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45932.51822604167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45932.51822604167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45932.51822604167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45932.51822604167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45932.51822604167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45932.51822604167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45932.51822604167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45932.51822604167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ref="G65:G128" ca="1" si="1">IFERROR(NOW()-F65,"-")</f>
        <v>45932.51822604167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45932.51822604167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45932.51822604167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45932.51822604167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45932.51822604167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45932.51822604167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45932.51822604167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45932.51822604167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45932.51822604167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45932.51822604167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45932.51822604167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45932.51822604167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45932.51822604167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45932.51822604167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45932.51822604167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45932.51822604167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45932.51822604167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45932.51822604167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45932.51822604167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45932.51822604167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45932.51822604167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45932.51822604167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45932.51822604167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45932.51822604167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45932.51822604167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45932.51822604167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45932.51822604167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45932.51822604167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45932.51822604167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45932.51822604167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45932.51822604167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45932.51822604167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45932.51822604167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45932.51822604167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45932.51822604167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45932.51822604167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45932.51822604167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45932.51822604167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45932.51822604167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45932.51822604167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45932.51822604167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45932.51822604167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45932.51822604167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45932.51822604167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45932.51822604167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45932.51822604167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45932.51822604167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45932.51822604167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45932.51822604167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45932.51822604167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45932.51822604167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45932.51822604167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45932.51822604167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45932.51822604167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45932.51822604167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45932.51822604167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45932.51822604167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45932.51822604167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45932.51822604167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45932.51822604167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45932.51822604167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45932.51822604167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45932.51822604167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45932.51822604167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ref="G129:G192" ca="1" si="2">IFERROR(NOW()-F129,"-")</f>
        <v>45932.51822604167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45932.51822604167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45932.51822604167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45932.51822604167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45932.51822604167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45932.51822604167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45932.51822604167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45932.51822604167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45932.51822604167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45932.51822604167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45932.51822604167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45932.51822604167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45932.51822604167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45932.51822604167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45932.51822604167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45932.51822604167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45932.51822604167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45932.51822604167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45932.51822604167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45932.51822604167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45932.51822604167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45932.51822604167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45932.51822604167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45932.51822604167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45932.51822604167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45932.51822604167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45932.51822604167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45932.51822604167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45932.51822604167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45932.51822604167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45932.51822604167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45932.51822604167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45932.51822604167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45932.51822604167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45932.51822604167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45932.51822604167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45932.51822604167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45932.51822604167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45932.51822604167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45932.51822604167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45932.51822604167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45932.51822604167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45932.51822604167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45932.51822604167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45932.51822604167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45932.51822604167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45932.51822604167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45932.51822604167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45932.51822604167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45932.51822604167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45932.51822604167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45932.51822604167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45932.51822604167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45932.51822604167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45932.51822604167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45932.51822604167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45932.51822604167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45932.51822604167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45932.51822604167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45932.51822604167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45932.51822604167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45932.51822604167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45932.51822604167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45932.51822604167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ref="G193:G256" ca="1" si="3">IFERROR(NOW()-F193,"-")</f>
        <v>45932.51822604167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45932.51822604167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45932.51822604167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45932.51822604167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45932.51822604167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45932.51822604167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45932.51822604167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45932.51822604167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45932.51822604167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45932.51822604167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45932.51822604167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45932.51822604167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45932.51822604167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45932.51822604167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45932.51822604167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45932.51822604167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45932.51822604167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45932.51822604167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45932.51822604167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45932.51822604167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45932.51822604167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45932.51822604167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45932.51822604167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45932.51822604167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45932.51822604167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45932.51822604167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45932.51822604167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45932.51822604167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45932.51822604167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45932.51822604167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45932.51822604167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45932.51822604167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45932.51822604167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45932.51822604167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45932.51822604167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45932.51822604167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45932.51822604167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45932.51822604167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45932.51822604167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45932.51822604167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45932.51822604167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45932.51822604167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45932.51822604167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45932.51822604167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45932.51822604167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45932.51822604167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45932.51822604167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45932.51822604167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45932.51822604167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45932.51822604167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45932.51822604167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45932.51822604167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45932.51822604167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45932.51822604167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45932.51822604167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45932.51822604167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45932.51822604167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45932.51822604167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45932.51822604167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45932.51822604167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45932.51822604167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45932.51822604167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45932.51822604167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45932.51822604167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ref="G257:G320" ca="1" si="4">IFERROR(NOW()-F257,"-")</f>
        <v>45932.51822604167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45932.51822604167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45932.51822604167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45932.51822604167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45932.51822604167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45932.51822604167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45932.51822604167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45932.51822604167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45932.51822604167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45932.51822604167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45932.51822604167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45932.51822604167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45932.51822604167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45932.51822604167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45932.51822604167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45932.51822604167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45932.51822604167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45932.51822604167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45932.51822604167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45932.51822604167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45932.51822604167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45932.51822604167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45932.51822604167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45932.51822604167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45932.51822604167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45932.51822604167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45932.51822604167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45932.51822604167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45932.51822604167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45932.51822604167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45932.51822604167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45932.51822604167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45932.51822604167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45932.51822604167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45932.51822604167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45932.51822604167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45932.51822604167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45932.51822604167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45932.51822604167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45932.51822604167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45932.51822604167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45932.51822604167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45932.51822604167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45932.51822604167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45932.51822604167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45932.51822604167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45932.51822604167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45932.51822604167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45932.51822604167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45932.51822604167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45932.51822604167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45932.51822604167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45932.51822604167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45932.51822604167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45932.51822604167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45932.51822604167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45932.51822604167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45932.51822604167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45932.51822604167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45932.51822604167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45932.51822604167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45932.51822604167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45932.51822604167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45932.51822604167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ref="G321:G384" ca="1" si="5">IFERROR(NOW()-F321,"-")</f>
        <v>45932.51822604167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45932.51822604167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45932.51822604167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45932.51822604167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45932.51822604167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45932.51822604167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45932.51822604167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45932.51822604167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45932.51822604167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45932.51822604167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45932.51822604167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45932.51822604167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45932.51822604167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45932.51822604167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45932.51822604167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45932.51822604167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45932.51822604167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45932.51822604167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45932.51822604167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45932.51822604167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45932.51822604167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45932.51822604167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45932.51822604167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45932.51822604167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45932.51822604167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45932.51822604167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45932.51822604167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45932.51822604167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45932.51822604167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45932.51822604167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45932.51822604167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45932.51822604167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45932.51822604167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45932.51822604167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45932.51822604167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45932.51822604167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45932.51822604167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45932.51822604167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45932.51822604167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45932.51822604167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45932.51822604167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45932.51822604167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45932.51822604167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45932.51822604167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45932.51822604167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45932.51822604167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45932.51822604167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45932.51822604167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45932.51822604167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45932.51822604167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45932.51822604167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45932.51822604167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45932.51822604167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45932.51822604167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45932.51822604167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45932.51822604167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45932.51822604167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45932.51822604167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45932.51822604167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45932.51822604167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45932.51822604167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45932.51822604167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45932.51822604167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45932.51822604167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ref="G385:G448" ca="1" si="6">IFERROR(NOW()-F385,"-")</f>
        <v>45932.51822604167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45932.51822604167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45932.51822604167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45932.51822604167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45932.51822604167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45932.51822604167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45932.51822604167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45932.51822604167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45932.51822604167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45932.51822604167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45932.51822604167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45932.51822604167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45932.51822604167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45932.51822604167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45932.51822604167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45932.51822604167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45932.51822604167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45932.51822604167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45932.51822604167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45932.51822604167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45932.51822604167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45932.51822604167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45932.51822604167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45932.51822604167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45932.51822604167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45932.51822604167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45932.51822604167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45932.51822604167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45932.51822604167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45932.51822604167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45932.51822604167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45932.51822604167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45932.51822604167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45932.51822604167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45932.51822604167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45932.51822604167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45932.51822604167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45932.51822604167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45932.51822604167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45932.51822604167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45932.51822604167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45932.51822604167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45932.51822604167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45932.51822604167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45932.51822604167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45932.51822604167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45932.51822604167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45932.51822604167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45932.51822604167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45932.51822604167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45932.51822604167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45932.51822604167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45932.51822604167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45932.51822604167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45932.51822604167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45932.51822604167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45932.51822604167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45932.51822604167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45932.51822604167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45932.51822604167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45932.51822604167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45932.51822604167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45932.51822604167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45932.51822604167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ref="G449:G512" ca="1" si="7">IFERROR(NOW()-F449,"-")</f>
        <v>45932.51822604167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45932.51822604167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45932.51822604167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45932.51822604167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45932.51822604167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45932.51822604167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45932.51822604167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45932.51822604167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45932.51822604167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45932.51822604167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45932.51822604167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45932.51822604167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45932.51822604167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45932.51822604167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45932.51822604167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45932.51822604167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45932.51822604167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45932.51822604167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45932.51822604167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45932.51822604167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45932.51822604167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45932.51822604167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45932.51822604167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45932.51822604167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45932.51822604167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45932.51822604167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45932.51822604167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45932.51822604167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45932.51822604167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45932.51822604167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45932.51822604167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45932.51822604167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45932.51822604167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45932.51822604167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45932.51822604167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45932.51822604167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45932.51822604167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45932.51822604167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45932.51822604167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45932.51822604167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45932.51822604167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45932.51822604167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45932.51822604167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45932.51822604167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45932.51822604167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45932.51822604167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45932.51822604167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45932.51822604167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45932.51822604167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45932.51822604167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45932.51822604167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45932.51822604167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45932.51822604167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45932.51822604167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45932.51822604167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45932.51822604167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45932.51822604167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45932.51822604167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45932.51822604167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45932.51822604167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45932.51822604167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45932.51822604167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45932.51822604167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45932.51822604167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ref="G513:G576" ca="1" si="8">IFERROR(NOW()-F513,"-")</f>
        <v>45932.51822604167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45932.51822604167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45932.51822604167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45932.51822604167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45932.51822604167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45932.51822604167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45932.51822604167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45932.51822604167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45932.51822604167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45932.51822604167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45932.51822604167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45932.51822604167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45932.51822604167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45932.51822604167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45932.51822604167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45932.51822604167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45932.51822604167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45932.51822604167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45932.51822604167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45932.51822604167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45932.51822604167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45932.51822604167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45932.51822604167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45932.51822604167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45932.51822604167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45932.51822604167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45932.51822604167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45932.51822604167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45932.51822604167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45932.51822604167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45932.51822604167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45932.51822604167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45932.51822604167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45932.51822604167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45932.51822604167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45932.51822604167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45932.51822604167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45932.51822604167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45932.51822604167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45932.51822604167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45932.51822604167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45932.51822604167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45932.51822604167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45932.51822604167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45932.51822604167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45932.51822604167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45932.51822604167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45932.51822604167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45932.51822604167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45932.51822604167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45932.51822604167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45932.51822604167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45932.51822604167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45932.51822604167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45932.51822604167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45932.51822604167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45932.51822604167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45932.51822604167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45932.51822604167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45932.51822604167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45932.51822604167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45932.51822604167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45932.51822604167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45932.51822604167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ref="G577:G640" ca="1" si="9">IFERROR(NOW()-F577,"-")</f>
        <v>45932.51822604167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45932.51822604167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45932.51822604167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45932.51822604167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45932.51822604167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45932.51822604167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45932.51822604167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45932.51822604167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45932.51822604167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45932.51822604167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45932.51822604167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45932.51822604167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45932.51822604167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45932.51822604167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45932.51822604167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45932.51822604167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45932.51822604167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45932.51822604167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45932.51822604167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45932.51822604167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45932.51822604167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45932.51822604167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45932.51822604167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45932.51822604167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45932.51822604167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45932.51822604167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45932.51822604167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45932.51822604167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45932.51822604167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45932.51822604167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45932.51822604167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45932.51822604167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45932.51822604167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45932.51822604167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45932.51822604167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45932.51822604167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45932.51822604167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45932.51822604167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45932.51822604167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45932.51822604167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45932.51822604167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45932.51822604167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45932.51822604167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45932.51822604167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45932.51822604167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45932.51822604167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45932.51822604167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45932.51822604167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45932.51822604167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45932.51822604167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45932.51822604167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45932.51822604167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45932.51822604167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45932.51822604167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45932.51822604167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45932.51822604167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45932.51822604167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45932.51822604167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45932.51822604167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45932.51822604167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45932.51822604167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45932.51822604167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45932.51822604167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45932.51822604167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ref="G641:G704" ca="1" si="10">IFERROR(NOW()-F641,"-")</f>
        <v>45932.51822604167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45932.51822604167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45932.51822604167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45932.51822604167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45932.51822604167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45932.51822604167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45932.51822604167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45932.51822604167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45932.51822604167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45932.51822604167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45932.51822604167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45932.51822604167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45932.51822604167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45932.51822604167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45932.51822604167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45932.51822604167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45932.51822604167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45932.51822604167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45932.51822604167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45932.51822604167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45932.51822604167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45932.51822604167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45932.51822604167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45932.51822604167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45932.51822604167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45932.51822604167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45932.51822604167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45932.51822604167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45932.51822604167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45932.51822604167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45932.51822604167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45932.51822604167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45932.51822604167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45932.51822604167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45932.51822604167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45932.51822604167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45932.51822604167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45932.51822604167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45932.51822604167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45932.51822604167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45932.51822604167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45932.51822604167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45932.51822604167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45932.51822604167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45932.51822604167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45932.51822604167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45932.51822604167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45932.51822604167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45932.51822604167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45932.51822604167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45932.51822604167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45932.51822604167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45932.51822604167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45932.51822604167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45932.51822604167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45932.51822604167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45932.51822604167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45932.51822604167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45932.51822604167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45932.51822604167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45932.51822604167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45932.51822604167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45932.51822604167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45932.51822604167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ref="G705:G768" ca="1" si="11">IFERROR(NOW()-F705,"-")</f>
        <v>45932.51822604167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45932.51822604167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45932.51822604167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45932.51822604167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45932.51822604167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45932.51822604167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45932.51822604167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45932.51822604167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45932.51822604167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45932.51822604167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45932.51822604167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45932.51822604167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45932.51822604167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45932.51822604167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45932.51822604167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45932.51822604167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45932.51822604167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45932.51822604167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45932.51822604167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45932.51822604167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45932.51822604167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45932.51822604167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45932.51822604167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45932.51822604167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45932.51822604167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45932.51822604167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45932.51822604167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45932.51822604167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45932.51822604167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45932.51822604167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45932.51822604167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45932.51822604167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45932.51822604167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45932.51822604167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45932.51822604167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45932.51822604167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45932.51822604167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45932.51822604167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45932.51822604167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45932.51822604167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45932.51822604167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45932.51822604167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45932.51822604167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45932.51822604167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45932.51822604167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45932.51822604167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45932.51822604167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45932.51822604167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45932.51822604167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45932.51822604167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45932.51822604167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45932.51822604167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45932.51822604167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45932.51822604167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45932.51822604167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45932.51822604167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45932.51822604167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45932.51822604167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45932.51822604167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45932.51822604167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45932.51822604167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45932.51822604167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45932.51822604167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45932.51822604167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ref="G769:G832" ca="1" si="12">IFERROR(NOW()-F769,"-")</f>
        <v>45932.51822604167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45932.51822604167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45932.51822604167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45932.51822604167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45932.51822604167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45932.51822604167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45932.51822604167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45932.51822604167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45932.51822604167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45932.51822604167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45932.51822604167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45932.51822604167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45932.51822604167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45932.51822604167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45932.51822604167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45932.51822604167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45932.51822604167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45932.51822604167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45932.51822604167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45932.51822604167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45932.51822604167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45932.51822604167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45932.51822604167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45932.51822604167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45932.51822604167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45932.51822604167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45932.51822604167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45932.51822604167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45932.51822604167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45932.51822604167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45932.51822604167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45932.51822604167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45932.51822604167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45932.51822604167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45932.51822604167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45932.51822604167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45932.51822604167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45932.51822604167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45932.51822604167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45932.51822604167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45932.51822604167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45932.51822604167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45932.51822604167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45932.51822604167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45932.51822604167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45932.51822604167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45932.51822604167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45932.51822604167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45932.51822604167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45932.51822604167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45932.51822604167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45932.51822604167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45932.51822604167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45932.51822604167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45932.51822604167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45932.51822604167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45932.51822604167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45932.51822604167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45932.51822604167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45932.51822604167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45932.51822604167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45932.51822604167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45932.51822604167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45932.51822604167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ref="G833:G896" ca="1" si="13">IFERROR(NOW()-F833,"-")</f>
        <v>45932.51822604167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45932.51822604167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45932.51822604167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45932.51822604167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45932.51822604167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45932.51822604167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45932.51822604167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45932.51822604167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45932.51822604167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45932.51822604167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45932.51822604167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45932.51822604167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45932.51822604167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45932.51822604167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45932.51822604167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45932.51822604167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45932.51822604167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45932.51822604167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45932.51822604167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45932.51822604167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45932.51822604167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45932.51822604167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45932.51822604167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45932.51822604167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45932.51822604167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45932.51822604167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45932.51822604167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45932.51822604167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45932.51822604167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45932.51822604167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45932.51822604167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45932.51822604167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45932.51822604167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45932.51822604167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45932.51822604167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45932.51822604167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45932.51822604167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45932.51822604167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45932.51822604167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45932.51822604167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45932.51822604167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45932.51822604167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45932.51822604167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45932.51822604167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45932.51822604167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45932.51822604167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45932.51822604167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45932.51822604167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45932.51822604167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45932.51822604167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45932.51822604167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45932.51822604167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45932.51822604167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45932.51822604167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45932.51822604167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45932.51822604167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45932.51822604167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45932.51822604167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45932.51822604167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45932.51822604167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45932.51822604167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45932.51822604167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45932.51822604167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45932.51822604167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ref="G897:G960" ca="1" si="14">IFERROR(NOW()-F897,"-")</f>
        <v>45932.51822604167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45932.51822604167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45932.51822604167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45932.51822604167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45932.51822604167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45932.51822604167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45932.51822604167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45932.51822604167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45932.51822604167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45932.51822604167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45932.51822604167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45932.51822604167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45932.51822604167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45932.51822604167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45932.51822604167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45932.51822604167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45932.51822604167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45932.51822604167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45932.51822604167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45932.51822604167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45932.51822604167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45932.51822604167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45932.51822604167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45932.51822604167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45932.51822604167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45932.51822604167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45932.51822604167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45932.51822604167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45932.51822604167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45932.51822604167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45932.51822604167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45932.51822604167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45932.51822604167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45932.51822604167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45932.51822604167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45932.51822604167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45932.51822604167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45932.51822604167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45932.51822604167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45932.51822604167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45932.51822604167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45932.51822604167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45932.51822604167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45932.51822604167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45932.51822604167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45932.51822604167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45932.51822604167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45932.51822604167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45932.51822604167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45932.51822604167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45932.51822604167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45932.51822604167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45932.51822604167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45932.51822604167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45932.51822604167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45932.51822604167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45932.51822604167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45932.51822604167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45932.51822604167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45932.51822604167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45932.51822604167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45932.51822604167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45932.51822604167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45932.51822604167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ref="G961:G1024" ca="1" si="15">IFERROR(NOW()-F961,"-")</f>
        <v>45932.51822604167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45932.51822604167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45932.51822604167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45932.51822604167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45932.51822604167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45932.51822604167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45932.51822604167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45932.51822604167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45932.51822604167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45932.51822604167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45932.51822604167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45932.51822604167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45932.51822604167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45932.51822604167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45932.51822604167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45932.51822604167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45932.51822604167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45932.51822604167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45932.51822604167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45932.51822604167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45932.51822604167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45932.51822604167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45932.51822604167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45932.51822604167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45932.51822604167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45932.51822604167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45932.51822604167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45932.51822604167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45932.51822604167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45932.51822604167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45932.51822604167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45932.51822604167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45932.51822604167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45932.51822604167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45932.51822604167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45932.51822604167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45932.51822604167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45932.51822604167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45932.51822604167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45932.51822604167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45932.51822604167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45932.51822604167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45932.51822604167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45932.51822604167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45932.51822604167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45932.51822604167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45932.51822604167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45932.51822604167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45932.51822604167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45932.51822604167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45932.51822604167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45932.51822604167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45932.51822604167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45932.51822604167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45932.51822604167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45932.51822604167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45932.51822604167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45932.51822604167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45932.51822604167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45932.51822604167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45932.51822604167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45932.51822604167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45932.51822604167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45932.51822604167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ref="G1025:G1088" ca="1" si="16">IFERROR(NOW()-F1025,"-")</f>
        <v>45932.51822604167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45932.51822604167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45932.51822604167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45932.51822604167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45932.51822604167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45932.51822604167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45932.51822604167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45932.51822604167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45932.51822604167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45932.51822604167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45932.51822604167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45932.51822604167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45932.51822604167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45932.51822604167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45932.51822604167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45932.51822604167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45932.51822604167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45932.51822604167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45932.51822604167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45932.51822604167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45932.51822604167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45932.51822604167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45932.51822604167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45932.51822604167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45932.51822604167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45932.51822604167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45932.51822604167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45932.51822604167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45932.51822604167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45932.51822604167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45932.51822604167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45932.51822604167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45932.51822604167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45932.51822604167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45932.51822604167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45932.51822604167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45932.51822604167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45932.51822604167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45932.51822604167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45932.51822604167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45932.51822604167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45932.51822604167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45932.51822604167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45932.51822604167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45932.51822604167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45932.51822604167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45932.51822604167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45932.51822604167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45932.51822604167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45932.51822604167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45932.51822604167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45932.51822604167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45932.51822604167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45932.51822604167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45932.51822604167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45932.51822604167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45932.51822604167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45932.51822604167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45932.51822604167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45932.51822604167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45932.51822604167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45932.51822604167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45932.51822604167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45932.51822604167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ref="G1089:G1152" ca="1" si="17">IFERROR(NOW()-F1089,"-")</f>
        <v>45932.51822604167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45932.51822604167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45932.51822604167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45932.51822604167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45932.51822604167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45932.51822604167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45932.51822604167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45932.51822604167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45932.51822604167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45932.51822604167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45932.51822604167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45932.51822604167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45932.51822604167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45932.51822604167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45932.51822604167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45932.51822604167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45932.51822604167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45932.51822604167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45932.51822604167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45932.51822604167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45932.51822604167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45932.51822604167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45932.51822604167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45932.51822604167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45932.51822604167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45932.51822604167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45932.51822604167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45932.51822604167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45932.51822604167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45932.51822604167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45932.51822604167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45932.51822604167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45932.51822604167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45932.51822604167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45932.51822604167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45932.51822604167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45932.51822604167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45932.51822604167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45932.51822604167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45932.51822604167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45932.51822604167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45932.51822604167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45932.51822604167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45932.51822604167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45932.51822604167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45932.51822604167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45932.51822604167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45932.51822604167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45932.51822604167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45932.51822604167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45932.51822604167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45932.51822604167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45932.51822604167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45932.51822604167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45932.51822604167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45932.51822604167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45932.51822604167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45932.51822604167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45932.51822604167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45932.51822604167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45932.51822604167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45932.51822604167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45932.51822604167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45932.51822604167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ref="G1153:G1216" ca="1" si="18">IFERROR(NOW()-F1153,"-")</f>
        <v>45932.51822604167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45932.51822604167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45932.51822604167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45932.51822604167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45932.51822604167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45932.51822604167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45932.51822604167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45932.51822604167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45932.51822604167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45932.51822604167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45932.51822604167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45932.51822604167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45932.51822604167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45932.51822604167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45932.51822604167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45932.51822604167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45932.51822604167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45932.51822604167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45932.51822604167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45932.51822604167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45932.51822604167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45932.51822604167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45932.51822604167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45932.51822604167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45932.51822604167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45932.51822604167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45932.51822604167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45932.51822604167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45932.51822604167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45932.51822604167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45932.51822604167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45932.51822604167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45932.51822604167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45932.51822604167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45932.51822604167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45932.51822604167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45932.51822604167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45932.51822604167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45932.51822604167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45932.51822604167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45932.51822604167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45932.51822604167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45932.51822604167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45932.51822604167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45932.51822604167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45932.51822604167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45932.51822604167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45932.51822604167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45932.51822604167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45932.51822604167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45932.51822604167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45932.51822604167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45932.51822604167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45932.51822604167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45932.51822604167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45932.51822604167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45932.51822604167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45932.51822604167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45932.51822604167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45932.51822604167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45932.51822604167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45932.51822604167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45932.51822604167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45932.51822604167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ref="G1217:G1231" ca="1" si="19">IFERROR(NOW()-F1217,"-")</f>
        <v>45932.51822604167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45932.51822604167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45932.51822604167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45932.51822604167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45932.51822604167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45932.51822604167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45932.51822604167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45932.51822604167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45932.51822604167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45932.51822604167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45932.51822604167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45932.51822604167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45932.51822604167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45932.51822604167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45932.51822604167</v>
      </c>
      <c r="H1231" s="22"/>
      <c r="I1231" s="19" t="str">
        <f>IFERROR(VLOOKUP(D1231,DB!A:F,6,0),"")</f>
        <v/>
      </c>
      <c r="J1231" s="18" t="str">
        <f>IFERROR(VLOOKUP(D1231,DB!A:G,7,0),"")</f>
        <v/>
      </c>
      <c r="K1231" s="50"/>
      <c r="L1231" s="23" t="str">
        <f>IFERROR(VLOOKUP(D1231,DB!A:I,9,0),"")</f>
        <v/>
      </c>
    </row>
  </sheetData>
  <dataValidations count="2">
    <dataValidation allowBlank="1" showInputMessage="1" showErrorMessage="1" sqref="E1" xr:uid="{5914219A-CB83-432D-936A-CC0CB6F3982A}"/>
    <dataValidation type="list" allowBlank="1" showInputMessage="1" showErrorMessage="1" sqref="E2:E12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D7" sqre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229.03750844907336</v>
      </c>
      <c r="H2" s="113">
        <v>45703.474768518521</v>
      </c>
      <c r="I2" s="110" t="str">
        <f>IFERROR(VLOOKUP(D2,DB!A:F,6,0),"")</f>
        <v>SCECO</v>
      </c>
      <c r="J2" s="110" t="str">
        <f>IFERROR(VLOOKUP(D2,DB!A:G,7,0),"")</f>
        <v>Dead</v>
      </c>
      <c r="K2" s="115" t="s">
        <v>39066</v>
      </c>
      <c r="L2" s="107" t="str">
        <f>IFERROR(VLOOKUP(D2,DB!A:I,9,0),"")</f>
        <v>Latis</v>
      </c>
    </row>
    <row r="3" spans="1:16" ht="33.75" customHeight="1">
      <c r="A3" s="110" t="s">
        <v>39067</v>
      </c>
      <c r="B3" s="110" t="str">
        <f>IFERROR(VLOOKUP(D3,DB!A:K,11,0),"")</f>
        <v>R4</v>
      </c>
      <c r="C3" s="111">
        <v>2</v>
      </c>
      <c r="D3" s="107" t="s">
        <v>39068</v>
      </c>
      <c r="E3" s="112" t="s">
        <v>38964</v>
      </c>
      <c r="F3" s="113">
        <v>45930.890277777777</v>
      </c>
      <c r="G3" s="114">
        <f ca="1">IFERROR(NOW()-F3,"")</f>
        <v>1.6279482638929039</v>
      </c>
      <c r="H3" s="113">
        <v>45930.847372685188</v>
      </c>
      <c r="I3" s="110" t="str">
        <f>IFERROR(VLOOKUP(D3,DB!A:F,6,0),"")</f>
        <v>SCECO</v>
      </c>
      <c r="J3" s="110" t="str">
        <f>IFERROR(VLOOKUP(D3,DB!A:G,7,0),"")</f>
        <v>In progress</v>
      </c>
      <c r="K3" s="115" t="s">
        <v>39069</v>
      </c>
      <c r="L3" s="107" t="str">
        <f>IFERROR(VLOOKUP(D3,DB!A:I,9,0),"")</f>
        <v>Latis</v>
      </c>
    </row>
    <row r="4" spans="1:16" ht="15" customHeight="1">
      <c r="A4" s="110"/>
      <c r="B4" s="110" t="str">
        <f>IFERROR(VLOOKUP(D4,DB!A:K,11,0),"")</f>
        <v/>
      </c>
      <c r="C4" s="111"/>
      <c r="D4" s="107"/>
      <c r="E4" s="112"/>
      <c r="F4" s="113"/>
      <c r="G4" s="114">
        <f t="shared" ref="G4:G62" ca="1" si="0">IFERROR(NOW()-F4,"")</f>
        <v>45932.51822604167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t="shared" ca="1" si="0"/>
        <v>45932.51822604167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t="shared" ca="1" si="0"/>
        <v>45932.51822604167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t="shared" ca="1" si="0"/>
        <v>45932.51822604167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t="shared" ca="1" si="0"/>
        <v>45932.51822604167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t="shared" ca="1" si="0"/>
        <v>45932.51822604167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t="shared" ca="1" si="0"/>
        <v>45932.51822604167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t="shared" ca="1" si="0"/>
        <v>45932.51822604167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t="shared" ca="1" si="0"/>
        <v>45932.51822604167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t="shared" ca="1" si="0"/>
        <v>45932.51822604167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t="shared" ca="1" si="0"/>
        <v>45932.51822604167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t="shared" ca="1" si="0"/>
        <v>45932.51822604167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t="shared" ca="1" si="0"/>
        <v>45932.51822604167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t="shared" ca="1" si="0"/>
        <v>45932.51822604167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t="shared" ca="1" si="0"/>
        <v>45932.51822604167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ca="1" si="0"/>
        <v>45932.51822604167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t="shared" ca="1" si="0"/>
        <v>45932.51822604167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t="shared" ca="1" si="0"/>
        <v>45932.51822604167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t="shared" ca="1" si="0"/>
        <v>45932.51822604167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t="shared" ca="1" si="0"/>
        <v>45932.51822604167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t="shared" ca="1" si="0"/>
        <v>45932.51822604167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t="shared" ca="1" si="0"/>
        <v>45932.51822604167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t="shared" ca="1" si="0"/>
        <v>45932.51822604167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t="shared" ca="1" si="0"/>
        <v>45932.51822604167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t="shared" ca="1" si="0"/>
        <v>45932.51822604167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t="shared" ca="1" si="0"/>
        <v>45932.51822604167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t="shared" ca="1" si="0"/>
        <v>45932.51822604167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t="shared" ca="1" si="0"/>
        <v>45932.51822604167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t="shared" ca="1" si="0"/>
        <v>45932.51822604167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t="shared" ca="1" si="0"/>
        <v>45932.51822604167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t="shared" ca="1" si="0"/>
        <v>45932.51822604167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t="shared" ca="1" si="0"/>
        <v>45932.51822604167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t="shared" ca="1" si="0"/>
        <v>45932.51822604167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t="shared" ca="1" si="0"/>
        <v>45932.51822604167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t="shared" ca="1" si="0"/>
        <v>45932.51822604167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t="shared" ca="1" si="0"/>
        <v>45932.51822604167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t="shared" ca="1" si="0"/>
        <v>45932.51822604167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t="shared" ca="1" si="0"/>
        <v>45932.51822604167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t="shared" ca="1" si="0"/>
        <v>45932.51822604167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t="shared" ca="1" si="0"/>
        <v>45932.51822604167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t="shared" ca="1" si="0"/>
        <v>45932.51822604167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t="shared" ca="1" si="0"/>
        <v>45932.51822604167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t="shared" ca="1" si="0"/>
        <v>45932.51822604167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t="shared" ca="1" si="0"/>
        <v>45932.51822604167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t="shared" ca="1" si="0"/>
        <v>45932.51822604167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t="shared" ca="1" si="0"/>
        <v>45932.51822604167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t="shared" ca="1" si="0"/>
        <v>45932.51822604167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t="shared" ca="1" si="0"/>
        <v>45932.51822604167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t="shared" ca="1" si="0"/>
        <v>45932.51822604167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t="shared" ca="1" si="0"/>
        <v>45932.51822604167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t="shared" ca="1" si="0"/>
        <v>45932.51822604167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t="shared" ca="1" si="0"/>
        <v>45932.51822604167</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t="shared" ca="1" si="0"/>
        <v>45932.51822604167</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t="shared" ca="1" si="0"/>
        <v>45932.51822604167</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t="shared" ca="1" si="0"/>
        <v>45932.51822604167</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t="shared" ca="1" si="0"/>
        <v>45932.51822604167</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t="shared" ca="1" si="0"/>
        <v>45932.51822604167</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t="shared" ca="1" si="0"/>
        <v>45932.51822604167</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t="shared" ca="1" si="0"/>
        <v>45932.51822604167</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45932.51822604167</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45932.51822604167</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45932.51822604167</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45932.51822604167</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45932.51822604167</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45932.51822604167</v>
      </c>
      <c r="H68" s="113"/>
      <c r="I68" s="110" t="str">
        <f>IFERROR(VLOOKUP(D68,DB!A:F,6,0),"")</f>
        <v/>
      </c>
      <c r="J68" s="110" t="str">
        <f>IFERROR(VLOOKUP(D68,DB!A:G,7,0),"")</f>
        <v/>
      </c>
      <c r="K68" s="115"/>
      <c r="L68" s="107"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7"/>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39070</v>
      </c>
      <c r="B2" s="37" t="str">
        <f>IFERROR(VLOOKUP(D2,DB!A:K,11,0),"")</f>
        <v>R5</v>
      </c>
      <c r="C2" s="37">
        <v>3</v>
      </c>
      <c r="D2" s="37" t="s">
        <v>36000</v>
      </c>
      <c r="E2" s="37" t="s">
        <v>38964</v>
      </c>
      <c r="F2" s="38">
        <v>45891.832060185188</v>
      </c>
      <c r="G2" s="39">
        <f t="shared" ref="G2" ca="1" si="0">IFERROR(NOW()-F2,"-")</f>
        <v>40.686165856481239</v>
      </c>
      <c r="H2" s="38">
        <v>45891.790393518517</v>
      </c>
      <c r="I2" s="37" t="str">
        <f>IFERROR(VLOOKUP(D2,DB!A:F,6,0),"")</f>
        <v>Generator-SG</v>
      </c>
      <c r="J2" s="37" t="str">
        <f>IFERROR(VLOOKUP(D2,DB!A:G,7,0),"")</f>
        <v>Vandalized</v>
      </c>
      <c r="K2" s="37" t="s">
        <v>39071</v>
      </c>
      <c r="L2" s="37" t="str">
        <f>IFERROR(VLOOKUP(D2,DB!A:I,9,0),"")</f>
        <v>Latis</v>
      </c>
      <c r="M2" s="139"/>
    </row>
    <row r="3" spans="1:13" ht="30.75">
      <c r="A3" s="37" t="s">
        <v>39072</v>
      </c>
      <c r="B3" s="37" t="str">
        <f>IFERROR(VLOOKUP(D3,DB!A:K,11,0),"")</f>
        <v>R5</v>
      </c>
      <c r="C3" s="37">
        <v>1</v>
      </c>
      <c r="D3" s="37" t="s">
        <v>31295</v>
      </c>
      <c r="E3" s="37" t="s">
        <v>38967</v>
      </c>
      <c r="F3" s="38">
        <v>45926.188877314817</v>
      </c>
      <c r="G3" s="39">
        <f ca="1">IFERROR(NOW()-F3,"-")</f>
        <v>6.3293487268529134</v>
      </c>
      <c r="H3" s="38">
        <v>45926.158159722225</v>
      </c>
      <c r="I3" s="37" t="str">
        <f>IFERROR(VLOOKUP(D3,DB!A:F,6,0),"")</f>
        <v>SCECO</v>
      </c>
      <c r="J3" s="37" t="str">
        <f>IFERROR(VLOOKUP(D3,DB!A:G,7,0),"")</f>
        <v>Good</v>
      </c>
      <c r="K3" s="37" t="s">
        <v>39073</v>
      </c>
      <c r="L3" s="37" t="str">
        <f>IFERROR(VLOOKUP(D3,DB!A:I,9,0),"")</f>
        <v>Latis</v>
      </c>
      <c r="M3" s="139"/>
    </row>
    <row r="4" spans="1:13" ht="30.75">
      <c r="A4" s="37" t="s">
        <v>39074</v>
      </c>
      <c r="B4" s="37" t="str">
        <f>IFERROR(VLOOKUP(D4,DB!A:K,11,0),"")</f>
        <v>R5</v>
      </c>
      <c r="C4" s="37">
        <v>1</v>
      </c>
      <c r="D4" s="37" t="s">
        <v>31970</v>
      </c>
      <c r="E4" s="37" t="s">
        <v>38964</v>
      </c>
      <c r="F4" s="38">
        <v>45932.381701388891</v>
      </c>
      <c r="G4" s="39">
        <f ca="1">IFERROR(NOW()-F4,"-")</f>
        <v>0.13652465277846204</v>
      </c>
      <c r="H4" s="38">
        <v>45932.37128472222</v>
      </c>
      <c r="I4" s="37" t="str">
        <f>IFERROR(VLOOKUP(D4,DB!A:F,6,0),"")</f>
        <v>SCECO</v>
      </c>
      <c r="J4" s="37" t="str">
        <f>IFERROR(VLOOKUP(D4,DB!A:G,7,0),"")</f>
        <v>No BB Design</v>
      </c>
      <c r="K4" s="37" t="s">
        <v>39075</v>
      </c>
      <c r="L4" s="37" t="str">
        <f>IFERROR(VLOOKUP(D4,DB!A:I,9,0),"")</f>
        <v>Latis</v>
      </c>
      <c r="M4" s="139"/>
    </row>
    <row r="5" spans="1:13" ht="15.75">
      <c r="A5" s="37"/>
      <c r="B5" s="37" t="str">
        <f>IFERROR(VLOOKUP(D5,DB!A:K,11,0),"")</f>
        <v/>
      </c>
      <c r="C5" s="37"/>
      <c r="D5" s="143"/>
      <c r="E5" s="37"/>
      <c r="F5" s="38"/>
      <c r="G5" s="39">
        <f ca="1">IFERROR(NOW()-F5,"-")</f>
        <v>45932.51822604167</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45932.51822604167</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45932.51822604167</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45932.51822604167</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45932.51822604167</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45932.51822604167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45932.51822604167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45932.51822604167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45932.51822604167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45932.51822604167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45932.51822604167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45932.51822604167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45932.51822604167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45932.51822604167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45932.51822604167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45932.51822604167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45932.51822604167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45932.51822604167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45932.51822604167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45932.51822604167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45932.51822604167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45932.51822604167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45932.51822604167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45932.51822604167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45932.51822604167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45932.51822604167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45932.51822604167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45932.51822604167</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45932.51822604167</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45932.51822604167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45932.51822604167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45932.51822604167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45932.51822604167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45932.51822604167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45932.51822604167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45932.51822604167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45932.51822604167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45932.51822604167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45932.51822604167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45932.51822604167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45932.51822604167</v>
      </c>
      <c r="H45" s="38"/>
      <c r="I45" s="37" t="str">
        <f>IFERROR(VLOOKUP(D45,DB!A:F,6,0),"")</f>
        <v/>
      </c>
      <c r="J45" s="37" t="str">
        <f>IFERROR(VLOOKUP(D45,DB!A:G,7,0),"")</f>
        <v/>
      </c>
      <c r="K45" s="37"/>
      <c r="L45" s="37" t="str">
        <f>IFERROR(VLOOKUP(D45,DB!A:I,9,0),"")</f>
        <v/>
      </c>
      <c r="M45" s="139"/>
    </row>
    <row r="46" spans="1:13" ht="15">
      <c r="A46" s="92"/>
      <c r="B46" s="92" t="str">
        <f>IFERROR(VLOOKUP(D46,DB!A:K,11,0),"")</f>
        <v/>
      </c>
      <c r="C46" s="92"/>
      <c r="D46" s="92"/>
      <c r="E46" s="92"/>
      <c r="F46" s="134"/>
      <c r="G46" s="135">
        <f ca="1">IFERROR(NOW()-F46,"-")</f>
        <v>45932.51822604167</v>
      </c>
      <c r="H46" s="134"/>
      <c r="I46" s="92" t="str">
        <f>IFERROR(VLOOKUP(D46,DB!A:F,6,0),"")</f>
        <v/>
      </c>
      <c r="J46" s="92" t="str">
        <f>IFERROR(VLOOKUP(D46,DB!A:G,7,0),"")</f>
        <v/>
      </c>
      <c r="K46" s="92"/>
      <c r="L46" s="92" t="str">
        <f>IFERROR(VLOOKUP(D46,DB!A:I,9,0),"")</f>
        <v/>
      </c>
      <c r="M46" s="139"/>
    </row>
    <row r="47" spans="1:13" ht="15">
      <c r="A47" s="37"/>
      <c r="B47" s="37" t="str">
        <f>IFERROR(VLOOKUP(D47,DB!A:K,11,0),"")</f>
        <v/>
      </c>
      <c r="C47" s="37"/>
      <c r="D47" s="37"/>
      <c r="E47" s="37"/>
      <c r="F47" s="38"/>
      <c r="G47" s="39">
        <f ca="1">IFERROR(NOW()-F47,"-")</f>
        <v>45932.51822604167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45932.51822604167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45932.51822604167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45932.51822604167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45932.51822604167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45932.51822604167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45932.51822604167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45932.51822604167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45932.51822604167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45932.51822604167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45932.51822604167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45932.51822604167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45932.51822604167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45932.51822604167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45932.51822604167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45932.51822604167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45932.51822604167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45932.51822604167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45932.51822604167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45932.51822604167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45932.51822604167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45932.51822604167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45932.51822604167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45932.51822604167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45932.51822604167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45932.51822604167</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45932.51822604167</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45932.51822604167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45932.51822604167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45932.51822604167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45932.51822604167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45932.51822604167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45932.51822604167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45932.51822604167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45932.51822604167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45932.51822604167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45932.51822604167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45932.51822604167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45932.51822604167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45932.51822604167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45932.51822604167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45932.51822604167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45932.51822604167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45932.51822604167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45932.51822604167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45932.51822604167</v>
      </c>
      <c r="H92" s="38"/>
      <c r="I92" s="37" t="str">
        <f>IFERROR(VLOOKUP(D92,DB!A:F,6,0),"")</f>
        <v/>
      </c>
      <c r="J92" s="37" t="str">
        <f>IFERROR(VLOOKUP(D92,DB!A:G,7,0),"")</f>
        <v/>
      </c>
      <c r="K92" s="37"/>
      <c r="L92" s="37" t="str">
        <f>IFERROR(VLOOKUP(D92,DB!A:I,9,0),"")</f>
        <v/>
      </c>
      <c r="M92" s="139"/>
    </row>
    <row r="93" spans="1:13" ht="15">
      <c r="A93" s="92"/>
      <c r="B93" s="92" t="str">
        <f>IFERROR(VLOOKUP(D93,DB!A:K,11,0),"")</f>
        <v/>
      </c>
      <c r="C93" s="92"/>
      <c r="D93" s="92"/>
      <c r="E93" s="92"/>
      <c r="F93" s="134"/>
      <c r="G93" s="135">
        <f ca="1">IFERROR(NOW()-F93,"-")</f>
        <v>45932.51822604167</v>
      </c>
      <c r="H93" s="134"/>
      <c r="I93" s="92" t="str">
        <f>IFERROR(VLOOKUP(D93,DB!A:F,6,0),"")</f>
        <v/>
      </c>
      <c r="J93" s="92" t="str">
        <f>IFERROR(VLOOKUP(D93,DB!A:G,7,0),"")</f>
        <v/>
      </c>
      <c r="K93" s="92"/>
      <c r="L93" s="92" t="str">
        <f>IFERROR(VLOOKUP(D93,DB!A:I,9,0),"")</f>
        <v/>
      </c>
      <c r="M93" s="139"/>
    </row>
    <row r="94" spans="1:13" ht="15">
      <c r="A94" s="92"/>
      <c r="B94" s="92" t="str">
        <f>IFERROR(VLOOKUP(D94,DB!A:K,11,0),"")</f>
        <v/>
      </c>
      <c r="C94" s="92"/>
      <c r="D94" s="92"/>
      <c r="E94" s="92"/>
      <c r="F94" s="134"/>
      <c r="G94" s="135">
        <f ca="1">IFERROR(NOW()-F94,"-")</f>
        <v>45932.51822604167</v>
      </c>
      <c r="H94" s="134"/>
      <c r="I94" s="92" t="str">
        <f>IFERROR(VLOOKUP(D94,DB!A:F,6,0),"")</f>
        <v/>
      </c>
      <c r="J94" s="92" t="str">
        <f>IFERROR(VLOOKUP(D94,DB!A:G,7,0),"")</f>
        <v/>
      </c>
      <c r="K94" s="92"/>
      <c r="L94" s="92" t="str">
        <f>IFERROR(VLOOKUP(D94,DB!A:I,9,0),"")</f>
        <v/>
      </c>
    </row>
    <row r="95" spans="1:13" ht="15">
      <c r="A95" s="37"/>
      <c r="B95" s="37" t="str">
        <f>IFERROR(VLOOKUP(D95,DB!A:K,11,0),"")</f>
        <v/>
      </c>
      <c r="C95" s="37"/>
      <c r="D95" s="37"/>
      <c r="E95" s="37"/>
      <c r="F95" s="38"/>
      <c r="G95" s="39">
        <f ca="1">IFERROR(NOW()-F95,"-")</f>
        <v>45932.51822604167</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45932.51822604167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45932.51822604167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45932.51822604167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45932.51822604167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45932.51822604167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45932.51822604167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45932.51822604167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45932.51822604167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45932.51822604167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45932.51822604167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45932.51822604167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45932.51822604167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45932.51822604167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45932.51822604167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45932.51822604167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45932.51822604167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45932.51822604167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45932.51822604167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45932.51822604167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45932.51822604167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45932.51822604167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45932.51822604167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45932.51822604167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45932.51822604167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45932.51822604167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45932.51822604167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45932.51822604167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45932.51822604167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45932.51822604167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45932.51822604167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45932.51822604167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45932.51822604167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45932.51822604167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45932.51822604167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45932.51822604167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45932.51822604167</v>
      </c>
      <c r="H131" s="38"/>
      <c r="I131" s="37" t="str">
        <f>IFERROR(VLOOKUP(D131,DB!A:F,6,0),"")</f>
        <v/>
      </c>
      <c r="J131" s="37" t="str">
        <f>IFERROR(VLOOKUP(D131,DB!A:G,7,0),"")</f>
        <v/>
      </c>
      <c r="K131" s="37"/>
      <c r="L131" s="37" t="str">
        <f>IFERROR(VLOOKUP(D131,DB!A:I,9,0),"")</f>
        <v/>
      </c>
    </row>
    <row r="132" spans="1:12" ht="15">
      <c r="A132" s="92"/>
      <c r="B132" s="92" t="str">
        <f>IFERROR(VLOOKUP(D132,DB!A:K,11,0),"")</f>
        <v/>
      </c>
      <c r="C132" s="92"/>
      <c r="D132" s="92"/>
      <c r="E132" s="92"/>
      <c r="F132" s="134"/>
      <c r="G132" s="135">
        <f ca="1">IFERROR(NOW()-F132,"-")</f>
        <v>45932.51822604167</v>
      </c>
      <c r="H132" s="134"/>
      <c r="I132" s="92" t="str">
        <f>IFERROR(VLOOKUP(D132,DB!A:F,6,0),"")</f>
        <v/>
      </c>
      <c r="J132" s="92" t="str">
        <f>IFERROR(VLOOKUP(D132,DB!A:G,7,0),"")</f>
        <v/>
      </c>
      <c r="K132" s="92"/>
      <c r="L132" s="92" t="str">
        <f>IFERROR(VLOOKUP(D132,DB!A:I,9,0),"")</f>
        <v/>
      </c>
    </row>
    <row r="133" spans="1:12" ht="15">
      <c r="A133" s="37"/>
      <c r="B133" s="37" t="str">
        <f>IFERROR(VLOOKUP(D133,DB!A:K,11,0),"")</f>
        <v/>
      </c>
      <c r="C133" s="37"/>
      <c r="D133" s="37"/>
      <c r="E133" s="37"/>
      <c r="F133" s="38"/>
      <c r="G133" s="39">
        <f ca="1">IFERROR(NOW()-F133,"-")</f>
        <v>45932.51822604167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45932.51822604167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45932.51822604167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45932.51822604167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45932.51822604167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45932.51822604167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45932.51822604167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45932.51822604167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45932.51822604167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45932.51822604167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45932.51822604167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45932.51822604167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45932.51822604167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45932.51822604167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45932.51822604167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45932.51822604167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45932.51822604167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45932.51822604167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45932.51822604167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45932.51822604167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45932.51822604167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45932.51822604167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45932.51822604167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45932.51822604167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45932.51822604167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45932.51822604167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45932.51822604167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45932.51822604167</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45932.51822604167</v>
      </c>
      <c r="H161" s="134"/>
      <c r="I161" s="92" t="str">
        <f>IFERROR(VLOOKUP(D161,DB!A:F,6,0),"")</f>
        <v/>
      </c>
      <c r="J161" s="92" t="str">
        <f>IFERROR(VLOOKUP(D161,DB!A:G,7,0),"")</f>
        <v/>
      </c>
      <c r="K161" s="92"/>
      <c r="L161" s="92" t="str">
        <f>IFERROR(VLOOKUP(D161,DB!A:I,9,0),"")</f>
        <v/>
      </c>
    </row>
    <row r="162" spans="1:12" ht="15">
      <c r="A162" s="37"/>
      <c r="B162" s="37" t="str">
        <f>IFERROR(VLOOKUP(D162,DB!A:K,11,0),"")</f>
        <v/>
      </c>
      <c r="C162" s="37"/>
      <c r="D162" s="37"/>
      <c r="E162" s="37"/>
      <c r="F162" s="38"/>
      <c r="G162" s="39">
        <f ca="1">IFERROR(NOW()-F162,"-")</f>
        <v>45932.51822604167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45932.51822604167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45932.51822604167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45932.51822604167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45932.51822604167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45932.51822604167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45932.51822604167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45932.51822604167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45932.51822604167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45932.51822604167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45932.51822604167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45932.51822604167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45932.51822604167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45932.51822604167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45932.51822604167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45932.51822604167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45932.51822604167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45932.51822604167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45932.51822604167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45932.51822604167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45932.51822604167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45932.51822604167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45932.51822604167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45932.51822604167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45932.51822604167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45932.51822604167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45932.51822604167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45932.51822604167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45932.51822604167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45932.51822604167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45932.51822604167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45932.51822604167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45932.51822604167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45932.51822604167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45932.51822604167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45932.51822604167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45932.51822604167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45932.51822604167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45932.51822604167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45932.51822604167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45932.51822604167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45932.51822604167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45932.51822604167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45932.51822604167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45932.51822604167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45932.51822604167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45932.51822604167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45932.51822604167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45932.51822604167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45932.51822604167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45932.51822604167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45932.51822604167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45932.51822604167</v>
      </c>
      <c r="H214" s="38"/>
      <c r="I214" s="37" t="str">
        <f>IFERROR(VLOOKUP(D214,DB!A:F,6,0),"")</f>
        <v/>
      </c>
      <c r="J214" s="37" t="str">
        <f>IFERROR(VLOOKUP(D214,DB!A:G,7,0),"")</f>
        <v/>
      </c>
      <c r="K214" s="37"/>
      <c r="L214" s="37" t="str">
        <f>IFERROR(VLOOKUP(D214,DB!A:I,9,0),"")</f>
        <v/>
      </c>
    </row>
    <row r="215" spans="1:12" ht="15">
      <c r="A215" s="92"/>
      <c r="B215" s="92" t="str">
        <f>IFERROR(VLOOKUP(D215,DB!A:K,11,0),"")</f>
        <v/>
      </c>
      <c r="C215" s="92"/>
      <c r="D215" s="92"/>
      <c r="E215" s="92"/>
      <c r="F215" s="134"/>
      <c r="G215" s="135">
        <f ca="1">IFERROR(NOW()-F215,"-")</f>
        <v>45932.51822604167</v>
      </c>
      <c r="H215" s="134"/>
      <c r="I215" s="92" t="str">
        <f>IFERROR(VLOOKUP(D215,DB!A:F,6,0),"")</f>
        <v/>
      </c>
      <c r="J215" s="92" t="str">
        <f>IFERROR(VLOOKUP(D215,DB!A:G,7,0),"")</f>
        <v/>
      </c>
      <c r="K215" s="92"/>
      <c r="L215" s="92" t="str">
        <f>IFERROR(VLOOKUP(D215,DB!A:I,9,0),"")</f>
        <v/>
      </c>
    </row>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5" ht="15"/>
    <row r="486" ht="15"/>
    <row r="487" ht="15"/>
    <row r="488" ht="15"/>
    <row r="489" ht="15"/>
    <row r="490" ht="15"/>
    <row r="492" ht="15"/>
    <row r="493" ht="15"/>
    <row r="494" ht="15"/>
    <row r="495" ht="15"/>
    <row r="496" ht="15"/>
    <row r="497" ht="15"/>
    <row r="498" ht="15"/>
    <row r="499"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36" ht="15"/>
    <row r="537" ht="15"/>
    <row r="538" ht="15"/>
    <row r="539" ht="15"/>
    <row r="540" ht="15"/>
    <row r="541" ht="15"/>
    <row r="542" ht="15"/>
    <row r="543" ht="15"/>
    <row r="545" ht="15"/>
    <row r="546" ht="15"/>
    <row r="547" ht="15"/>
    <row r="550" ht="15"/>
    <row r="551" ht="15"/>
    <row r="552" ht="15"/>
    <row r="553"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5" ht="15"/>
    <row r="866" ht="15"/>
    <row r="867" ht="15"/>
    <row r="868" ht="15"/>
    <row r="869" ht="15"/>
    <row r="870" ht="15"/>
    <row r="874" ht="15"/>
    <row r="875" ht="15"/>
    <row r="885" ht="15"/>
    <row r="890" ht="15"/>
    <row r="901" ht="15"/>
    <row r="902" ht="15"/>
    <row r="909" ht="15"/>
    <row r="910" ht="15"/>
    <row r="914" ht="15"/>
    <row r="915" ht="15"/>
    <row r="916" ht="15"/>
    <row r="923" ht="15"/>
    <row r="924" ht="15"/>
    <row r="925" ht="15"/>
    <row r="926" ht="15"/>
    <row r="928" ht="15"/>
    <row r="929" ht="15"/>
    <row r="930" ht="15"/>
    <row r="933" ht="15"/>
    <row r="934" ht="15"/>
    <row r="935" ht="15"/>
    <row r="936" ht="15"/>
    <row r="938" ht="15"/>
    <row r="939" ht="15"/>
    <row r="940" ht="15"/>
    <row r="941" ht="15"/>
    <row r="942" ht="15"/>
    <row r="943" ht="15"/>
    <row r="945" ht="15"/>
    <row r="946" ht="15"/>
    <row r="948" ht="15"/>
    <row r="949" ht="15"/>
    <row r="951" ht="15"/>
    <row r="952" ht="15"/>
    <row r="953" ht="15"/>
    <row r="955" ht="15"/>
    <row r="956" ht="15"/>
    <row r="957" ht="15"/>
    <row r="958" ht="15"/>
    <row r="959" ht="15"/>
    <row r="963" ht="15"/>
    <row r="964" ht="15"/>
    <row r="965" ht="15"/>
    <row r="966" ht="15"/>
    <row r="969" ht="15"/>
    <row r="970" ht="15"/>
    <row r="973" ht="15"/>
    <row r="1014" ht="15"/>
    <row r="1015" ht="15"/>
    <row r="1018" ht="15"/>
    <row r="1019" ht="15"/>
    <row r="1026" ht="15"/>
    <row r="1027" ht="15"/>
    <row r="1030" ht="15"/>
    <row r="1032" ht="15"/>
    <row r="1034" ht="15"/>
    <row r="1035" ht="15"/>
    <row r="1036" ht="15"/>
    <row r="1039" ht="15"/>
    <row r="1040" ht="15"/>
    <row r="1042" ht="15"/>
    <row r="1045" ht="15"/>
    <row r="1046" ht="15"/>
    <row r="1048" ht="15"/>
    <row r="1049" ht="15"/>
    <row r="1050" ht="15"/>
    <row r="1051" ht="15"/>
    <row r="1052" ht="15"/>
    <row r="1055" ht="15"/>
    <row r="1056" ht="15"/>
    <row r="1057" ht="15"/>
    <row r="1058" ht="15"/>
    <row r="1059" ht="15"/>
    <row r="1060" ht="15"/>
    <row r="1062" ht="15"/>
    <row r="1064" ht="15"/>
    <row r="1066" ht="15"/>
    <row r="1067" ht="15"/>
    <row r="1068" ht="15"/>
    <row r="1070" ht="15"/>
    <row r="1071" ht="15"/>
    <row r="1072" ht="15"/>
    <row r="1073" ht="15"/>
    <row r="1074" ht="15"/>
    <row r="1075" ht="15"/>
    <row r="1076" ht="15"/>
    <row r="1078" ht="15"/>
    <row r="1079" ht="15"/>
    <row r="1080" ht="15"/>
    <row r="1085" ht="15"/>
    <row r="1086" ht="15"/>
    <row r="1090" ht="15"/>
    <row r="1091" ht="15"/>
    <row r="1092" ht="15"/>
    <row r="1095" ht="15"/>
    <row r="1097" ht="15"/>
    <row r="1101" ht="15"/>
    <row r="1105" ht="15"/>
    <row r="1111" ht="15"/>
    <row r="1112" ht="15"/>
    <row r="1114" ht="15"/>
    <row r="1115" ht="15"/>
    <row r="1117" ht="15"/>
    <row r="1120" ht="15"/>
    <row r="1121" ht="15"/>
    <row r="1123" ht="15"/>
    <row r="1125" ht="15"/>
    <row r="1127" ht="15"/>
    <row r="1129" ht="15"/>
    <row r="1130" ht="15"/>
    <row r="1131" ht="15"/>
    <row r="1133" ht="15"/>
    <row r="1134" ht="15"/>
    <row r="1135" ht="15"/>
    <row r="1136" ht="15"/>
    <row r="1139" ht="15"/>
    <row r="1313" ht="15"/>
    <row r="1314" ht="15"/>
    <row r="1324" ht="15"/>
    <row r="1325" ht="15"/>
    <row r="1326" ht="15"/>
    <row r="1332" ht="15"/>
    <row r="1333" ht="15"/>
    <row r="1334" ht="15"/>
    <row r="1335" ht="15"/>
    <row r="1337" ht="15"/>
    <row r="1340" ht="15"/>
    <row r="1341" ht="15"/>
    <row r="1342" ht="15"/>
    <row r="1343" ht="15"/>
    <row r="1345" ht="15"/>
    <row r="1346" ht="15"/>
    <row r="1348" ht="15"/>
    <row r="1349" ht="15"/>
    <row r="1350" ht="15"/>
    <row r="1351" ht="15"/>
    <row r="1353" ht="15"/>
    <row r="1354" ht="15"/>
    <row r="1355" ht="15"/>
    <row r="1358" ht="15"/>
    <row r="1359" ht="15"/>
    <row r="1362" ht="15"/>
    <row r="1363" ht="15"/>
    <row r="1364" ht="15"/>
    <row r="1365" ht="15"/>
    <row r="1366" ht="15"/>
    <row r="1367" ht="15"/>
    <row r="1368" ht="15"/>
    <row r="1369" ht="15"/>
    <row r="1371" ht="15"/>
    <row r="1373" ht="15"/>
    <row r="1374" ht="15"/>
    <row r="1375" ht="15"/>
    <row r="1378" ht="15"/>
    <row r="1388" ht="15"/>
    <row r="1391" ht="15"/>
    <row r="1392" ht="15"/>
    <row r="1393" ht="15"/>
    <row r="1397" ht="15"/>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tabSelected="1"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39076</v>
      </c>
      <c r="B2" s="140" t="s">
        <v>5398</v>
      </c>
      <c r="C2" s="140">
        <v>1</v>
      </c>
      <c r="D2" s="140" t="s">
        <v>32861</v>
      </c>
      <c r="E2" s="140" t="s">
        <v>39077</v>
      </c>
      <c r="F2" s="141">
        <v>45929.14371527778</v>
      </c>
      <c r="G2" s="142">
        <f ca="1">IFERROR(NOW()-F2,"-")</f>
        <v>3.3745107638897025</v>
      </c>
      <c r="H2" s="140">
        <v>45929.455266203702</v>
      </c>
      <c r="I2" s="140" t="str">
        <f>IFERROR(VLOOKUP(D2,DB!A:F,6,0),"")</f>
        <v>SCECO</v>
      </c>
      <c r="J2" s="140" t="str">
        <f>IFERROR(VLOOKUP(D2,DB!A:G,7,0),"")</f>
        <v>In progress</v>
      </c>
      <c r="K2" s="140" t="s">
        <v>39078</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39079</v>
      </c>
      <c r="B3" s="140" t="s">
        <v>5398</v>
      </c>
      <c r="C3" s="140">
        <v>1</v>
      </c>
      <c r="D3" s="140" t="s">
        <v>34463</v>
      </c>
      <c r="E3" s="140" t="s">
        <v>39077</v>
      </c>
      <c r="F3" s="141">
        <v>45926.772847222222</v>
      </c>
      <c r="G3" s="142">
        <f ca="1">IFERROR(NOW()-F3,"-")</f>
        <v>5.745378819447069</v>
      </c>
      <c r="H3" s="140">
        <v>45927.449074074102</v>
      </c>
      <c r="I3" s="140" t="str">
        <f>IFERROR(VLOOKUP(D3,DB!A:F,6,0),"")</f>
        <v>SCECO</v>
      </c>
      <c r="J3" s="140" t="str">
        <f>IFERROR(VLOOKUP(D3,DB!A:G,7,0),"")</f>
        <v>Weak</v>
      </c>
      <c r="K3" s="140" t="s">
        <v>39078</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39080</v>
      </c>
      <c r="B4" s="140" t="s">
        <v>5398</v>
      </c>
      <c r="C4" s="140">
        <v>1</v>
      </c>
      <c r="D4" s="140" t="s">
        <v>33408</v>
      </c>
      <c r="E4" s="140" t="s">
        <v>39077</v>
      </c>
      <c r="F4" s="141">
        <v>45931.800995370373</v>
      </c>
      <c r="G4" s="142">
        <f ca="1">IFERROR(NOW()-F4,"-")</f>
        <v>0.71723067129642004</v>
      </c>
      <c r="H4" s="141">
        <v>45931.881805555553</v>
      </c>
      <c r="I4" s="140" t="str">
        <f>IFERROR(VLOOKUP(D4,DB!A:F,6,0),"")</f>
        <v>SCECO</v>
      </c>
      <c r="J4" s="140" t="str">
        <f>IFERROR(VLOOKUP(D4,DB!A:G,7,0),"")</f>
        <v>Dead</v>
      </c>
      <c r="K4" s="140" t="s">
        <v>39078</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t="s">
        <v>39081</v>
      </c>
      <c r="B5" s="140" t="str">
        <f>IFERROR(VLOOKUP(D5,DB!A:K,11,0),"")</f>
        <v>R6</v>
      </c>
      <c r="C5" s="140">
        <v>3</v>
      </c>
      <c r="D5" s="140" t="s">
        <v>34816</v>
      </c>
      <c r="E5" s="140" t="s">
        <v>38964</v>
      </c>
      <c r="F5" s="147">
        <v>45932.451932870368</v>
      </c>
      <c r="G5" s="142">
        <f ca="1">IFERROR(NOW()-F5,"-")</f>
        <v>6.6293171301367693E-2</v>
      </c>
      <c r="H5" s="147">
        <v>45932.476388888892</v>
      </c>
      <c r="I5" s="140" t="str">
        <f>IFERROR(VLOOKUP(D5,DB!A:F,6,0),"")</f>
        <v>SCECO</v>
      </c>
      <c r="J5" s="140" t="str">
        <f>IFERROR(VLOOKUP(D5,DB!A:G,7,0),"")</f>
        <v>Vandalized</v>
      </c>
      <c r="K5" s="140" t="s">
        <v>39082</v>
      </c>
      <c r="L5" s="140" t="str">
        <f>IFERROR(VLOOKUP(D5,DB!A:I,9,0),"")</f>
        <v>Latis</v>
      </c>
    </row>
    <row r="6" spans="1:16383" ht="31.5" customHeight="1">
      <c r="A6" s="121"/>
      <c r="B6" s="140" t="str">
        <f>IFERROR(VLOOKUP(D6,DB!A:K,11,0),"")</f>
        <v/>
      </c>
      <c r="C6" s="140"/>
      <c r="D6" s="140"/>
      <c r="E6" s="140"/>
      <c r="F6" s="140"/>
      <c r="G6" s="142">
        <f ca="1">IFERROR(NOW()-F6,"-")</f>
        <v>45932.51822604167</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45932.51822604167</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45932.51822604167</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45932.51822604167</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45932.51822604167</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45932.51822604167</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45932.51822604167</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45932.51822604167</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45932.51822604167</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45932.51822604167</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45932.51822604167</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45932.51822604167</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45932.51822604167</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45932.51822604167</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45932.51822604167</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45932.51822604167</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45932.51822604167</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45932.51822604167</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45932.51822604167</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45932.51822604167</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45932.51822604167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45932.51822604167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45932.51822604167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45932.51822604167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45932.51822604167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45932.51822604167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45932.51822604167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45932.51822604167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45932.51822604167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45932.51822604167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45932.51822604167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45932.51822604167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45932.51822604167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45932.51822604167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45932.51822604167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45932.51822604167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45932.51822604167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45932.51822604167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45932.51822604167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45932.51822604167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45932.51822604167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45932.51822604167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45932.51822604167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45932.51822604167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45932.51822604167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45932.51822604167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45932.51822604167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45932.51822604167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45932.51822604167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45932.51822604167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45932.51822604167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45932.51822604167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45932.51822604167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45932.51822604167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45932.51822604167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45932.51822604167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45932.51822604167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45932.51822604167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45932.51822604167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45932.51822604167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45932.51822604167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45932.51822604167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45932.51822604167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45932.51822604167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45932.51822604167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45932.51822604167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45932.51822604167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45932.51822604167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45932.51822604167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45932.51822604167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45932.51822604167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45932.51822604167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45932.51822604167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45932.51822604167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45932.51822604167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45932.51822604167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45932.51822604167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45932.51822604167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45932.51822604167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45932.51822604167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45932.51822604167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45932.51822604167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45932.51822604167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45932.51822604167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45932.51822604167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45932.51822604167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45932.51822604167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45932.51822604167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45932.51822604167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45932.51822604167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45932.51822604167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45932.51822604167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45932.51822604167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45932.51822604167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45932.51822604167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45932.51822604167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45932.51822604167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45932.51822604167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45932.51822604167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45932.51822604167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45932.51822604167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45932.51822604167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45932.51822604167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45932.51822604167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45932.51822604167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45932.51822604167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45932.51822604167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45932.51822604167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45932.51822604167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45932.51822604167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45932.51822604167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45932.51822604167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45932.51822604167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45932.51822604167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45932.51822604167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45932.51822604167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45932.51822604167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45932.51822604167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45932.51822604167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45932.51822604167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45932.51822604167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45932.51822604167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45932.51822604167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45932.51822604167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45932.51822604167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45932.51822604167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45932.51822604167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45932.51822604167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45932.51822604167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45932.51822604167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45932.51822604167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45932.51822604167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45932.51822604167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45932.51822604167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45932.51822604167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45932.51822604167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45932.51822604167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45932.51822604167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45932.51822604167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45932.51822604167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45932.51822604167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45932.51822604167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45932.51822604167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45932.51822604167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45932.51822604167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45932.51822604167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45932.51822604167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45932.51822604167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45932.51822604167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45932.51822604167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45932.51822604167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45932.51822604167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45932.51822604167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45932.51822604167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45932.51822604167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45932.51822604167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45932.51822604167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45932.51822604167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45932.51822604167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45932.51822604167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45932.51822604167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45932.51822604167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45932.51822604167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45932.51822604167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45932.51822604167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45932.51822604167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45932.51822604167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45932.51822604167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45932.51822604167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45932.51822604167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45932.51822604167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45932.51822604167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45932.51822604167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45932.51822604167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45932.51822604167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45932.51822604167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45932.51822604167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45932.51822604167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45932.51822604167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45932.51822604167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45932.51822604167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45932.51822604167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45932.51822604167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45932.51822604167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45932.51822604167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45932.51822604167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45932.51822604167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45932.51822604167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45932.51822604167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45932.51822604167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45932.51822604167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45932.51822604167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45932.51822604167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45932.51822604167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45932.51822604167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45932.51822604167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45932.51822604167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45932.51822604167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45932.51822604167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45932.51822604167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45932.51822604167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45932.51822604167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45932.51822604167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45932.51822604167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45932.51822604167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45932.51822604167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45932.51822604167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45932.51822604167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45932.51822604167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45932.51822604167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45932.51822604167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45932.51822604167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45932.51822604167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45932.51822604167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45932.51822604167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45932.51822604167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45932.51822604167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45932.51822604167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45932.51822604167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45932.51822604167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45932.51822604167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45932.51822604167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45932.51822604167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45932.51822604167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45932.51822604167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45932.51822604167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45932.51822604167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45932.51822604167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45932.51822604167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45932.51822604167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45932.51822604167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45932.51822604167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45932.51822604167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45932.51822604167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45932.51822604167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45932.51822604167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45932.51822604167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45932.51822604167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45932.51822604167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45932.51822604167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45932.51822604167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45932.51822604167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45932.51822604167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45932.51822604167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45932.51822604167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45932.51822604167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45932.51822604167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45932.51822604167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45932.51822604167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45932.51822604167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45932.51822604167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45932.51822604167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45932.51822604167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45932.51822604167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45932.51822604167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45932.51822604167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45932.51822604167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45932.51822604167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45932.51822604167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45932.51822604167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45932.51822604167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45932.51822604167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45932.51822604167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45932.51822604167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45932.51822604167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45932.51822604167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45932.51822604167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45932.51822604167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45932.51822604167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45932.51822604167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45932.51822604167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45932.51822604167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45932.51822604167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45932.51822604167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45932.51822604167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45932.51822604167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45932.51822604167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45932.51822604167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45932.51822604167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45932.51822604167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45932.51822604167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45932.51822604167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45932.51822604167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45932.51822604167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45932.51822604167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45932.51822604167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45932.51822604167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45932.51822604167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45932.51822604167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45932.51822604167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45932.51822604167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45932.51822604167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45932.51822604167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45932.51822604167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45932.51822604167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45932.51822604167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45932.51822604167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45932.51822604167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45932.51822604167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45932.51822604167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45932.51822604167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45932.51822604167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45932.51822604167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45932.51822604167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45932.51822604167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45932.51822604167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45932.51822604167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45932.51822604167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45932.51822604167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45932.51822604167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45932.51822604167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45932.51822604167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45932.51822604167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45932.51822604167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45932.51822604167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45932.51822604167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45932.51822604167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45932.51822604167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45932.51822604167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45932.51822604167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45932.51822604167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45932.51822604167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45932.51822604167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45932.51822604167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45932.51822604167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45932.51822604167</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2025-10-02T09:28:17Z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