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64" documentId="13_ncr:1_{F6CB121F-512D-4AA6-A0C1-0FB36C537598}" xr6:coauthVersionLast="47" xr6:coauthVersionMax="47" xr10:uidLastSave="{489A67C1-CF7C-446C-98E3-15795A60A7D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<sst xmlns="http://schemas.openxmlformats.org/spreadsheetml/2006/main" count="178613" uniqueCount="39091">
  <si>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</si>
  <si>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</si>
  <si>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</si>
  <si>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</si>
  <si>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</si>
  <si>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</si>
  <si>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</si>
  <si>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</si>
  <si>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</si>
  <si>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</si>
  <si>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</si>
  <si>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</si>
  <si>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</si>
  <si>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</si>
  <si>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</si>
  <si>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</si>
  <si>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</si>
  <si>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</si>
  <si>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</si>
  <si>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</si>
  <si>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</si>
  <si>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</si>
  <si>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</si>
  <si>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</si>
  <si>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</si>
  <si>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</si>
  <si>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</si>
  <si>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</si>
  <si>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</si>
  <si>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</si>
  <si>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</si>
  <si>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</si>
  <si>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</si>
  <si>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</si>
  <si>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</si>
  <si>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</si>
  <si>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</si>
  <si>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</si>
  <si>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</si>
  <si>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</si>
  <si>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</si>
  <si>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</si>
  <si>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</si>
  <si>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</si>
  <si>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</si>
  <si>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</si>
  <si>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</si>
  <si>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</si>
  <si>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</si>
  <si>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</si>
  <si>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</si>
  <si>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</si>
  <si>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</si>
  <si>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</si>
  <si>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</si>
  <si>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</si>
  <si>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</si>
  <si>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</si>
  <si>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</si>
  <si>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</si>
  <si>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</si>
  <si>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</si>
  <si>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</si>
  <si>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</si>
  <si>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</si>
  <si>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</si>
  <si>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</si>
  <si>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</si>
  <si>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</si>
  <si>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</si>
  <si>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</si>
  <si>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</si>
  <si>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</si>
  <si>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</si>
  <si>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</si>
  <si>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</si>
  <si>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</si>
  <si>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</si>
  <si>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</si>
  <si>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</si>
  <si>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</si>
  <si>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</si>
  <si>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</si>
  <si>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</si>
  <si>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</si>
  <si>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</si>
  <si>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</si>
  <si>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</si>
  <si>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</si>
  <si>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</si>
  <si>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</si>
  <si>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</si>
  <si>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</si>
  <si>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</si>
  <si>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</si>
  <si>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</si>
  <si>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</si>
  <si>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</si>
  <si>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</si>
  <si>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</si>
  <si>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</si>
  <si>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</si>
  <si>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</si>
  <si>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</si>
  <si>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</si>
  <si>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</si>
  <si>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</si>
  <si>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</si>
  <si>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</si>
  <si>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</si>
  <si>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</si>
  <si>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</si>
  <si>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</si>
  <si>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</si>
  <si>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</si>
  <si>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</si>
  <si>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</si>
  <si>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</si>
  <si>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</si>
  <si>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</si>
  <si>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</si>
  <si>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</si>
  <si>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</si>
  <si>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</si>
  <si>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</si>
  <si>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</si>
  <si>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</si>
  <si>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</si>
  <si>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</si>
  <si>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</si>
  <si>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</si>
  <si>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</si>
  <si>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</si>
  <si>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</si>
  <si>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</si>
  <si>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</si>
  <si>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</si>
  <si>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</si>
  <si>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</si>
  <si>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</si>
  <si>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</si>
  <si>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</si>
  <si>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</si>
  <si>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</si>
  <si>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</si>
  <si>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</si>
  <si>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</si>
  <si>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</si>
  <si>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</si>
  <si>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</si>
  <si>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</si>
  <si>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</si>
  <si>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</si>
  <si>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</si>
  <si>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</si>
  <si>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</si>
  <si>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</si>
  <si>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</si>
  <si>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</si>
  <si>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</si>
  <si>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</si>
  <si>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</si>
  <si>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</si>
  <si>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</si>
  <si>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</si>
  <si>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</si>
  <si>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</si>
  <si>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</si>
  <si>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</si>
  <si>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</si>
  <si>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</si>
  <si>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</si>
  <si>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</si>
  <si>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</si>
  <si>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</si>
  <si>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</si>
  <si>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</si>
  <si>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</si>
  <si>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</si>
  <si>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</si>
  <si>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</si>
  <si>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</si>
  <si>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</si>
  <si>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</si>
  <si>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</si>
  <si>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</si>
  <si>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</si>
  <si>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</si>
  <si>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</si>
  <si>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</si>
  <si>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</si>
  <si>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</si>
  <si>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</si>
  <si>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</si>
  <si>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</si>
  <si>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</si>
  <si>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</si>
  <si>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</si>
  <si>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</si>
  <si>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</si>
  <si>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</si>
  <si>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</si>
  <si>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</si>
  <si>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</si>
  <si>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</si>
  <si>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</si>
  <si>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</si>
  <si>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</si>
  <si>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</si>
  <si>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</si>
  <si>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</si>
  <si>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</si>
  <si>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</si>
  <si>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</si>
  <si>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</si>
  <si>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</si>
  <si>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</si>
  <si>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</si>
  <si>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</si>
  <si>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</si>
  <si>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</si>
  <si>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</si>
  <si>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</si>
  <si>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</si>
  <si>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</si>
  <si>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</si>
  <si>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</si>
  <si>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</si>
  <si>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</si>
  <si>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</si>
  <si>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</si>
  <si>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</si>
  <si>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</si>
  <si>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</si>
  <si>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</si>
  <si>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</si>
  <si>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</si>
  <si>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</si>
  <si>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</si>
  <si>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</si>
  <si>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</si>
  <si>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</si>
  <si>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</si>
  <si>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</si>
  <si>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</si>
  <si>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</si>
  <si>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</si>
  <si>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</si>
  <si>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</si>
  <si>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</si>
  <si>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</si>
  <si>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</si>
  <si>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</si>
  <si>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</si>
  <si>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</si>
  <si>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</si>
  <si>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</si>
  <si>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</si>
  <si>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</si>
  <si>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</si>
  <si>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</si>
  <si>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</si>
  <si>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</si>
  <si>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</si>
  <si>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</si>
  <si>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</si>
  <si>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</si>
  <si>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</si>
  <si>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</si>
  <si>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</si>
  <si>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</si>
  <si>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</si>
  <si>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</si>
  <si>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</si>
  <si>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</si>
  <si>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</si>
  <si>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</si>
  <si>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</si>
  <si>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</si>
  <si>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</si>
  <si>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</si>
  <si>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</si>
  <si>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</si>
  <si>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</si>
  <si>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</si>
  <si>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</si>
  <si>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</si>
  <si>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</si>
  <si>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</si>
  <si>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</si>
  <si>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</si>
  <si>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</si>
  <si>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</si>
  <si>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</si>
  <si>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</si>
  <si>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</si>
  <si>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</si>
  <si>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</si>
  <si>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</si>
  <si>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</si>
  <si>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</si>
  <si>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</si>
  <si>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</si>
  <si>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</si>
  <si>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</si>
  <si>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</si>
  <si>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</si>
  <si>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</si>
  <si>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</si>
  <si>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</si>
  <si>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</si>
  <si>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</si>
  <si>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</si>
  <si>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</si>
  <si>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</si>
  <si>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</si>
  <si>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</si>
  <si>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</si>
  <si>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</si>
  <si>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</si>
  <si>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</si>
  <si>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</si>
  <si>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</si>
  <si>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</si>
  <si>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</si>
  <si>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</si>
  <si>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</si>
  <si>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</si>
  <si>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</si>
  <si>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</si>
  <si>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</si>
  <si>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</si>
  <si>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</si>
  <si>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</si>
  <si>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</si>
  <si>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</si>
  <si>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</si>
  <si>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</si>
  <si>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</si>
  <si>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</si>
  <si>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</si>
  <si>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</si>
  <si>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</si>
  <si>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</si>
  <si>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</si>
  <si>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</si>
  <si>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</si>
  <si>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</si>
  <si>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</si>
  <si>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</si>
  <si>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</si>
  <si>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</si>
  <si>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</si>
  <si>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</si>
  <si>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</si>
  <si>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</si>
  <si>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</si>
  <si>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</si>
  <si>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</si>
  <si>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</si>
  <si>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</si>
  <si>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</si>
  <si>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</si>
  <si>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</si>
  <si>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</si>
  <si>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</si>
  <si>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</si>
  <si>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</si>
  <si>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</si>
  <si>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</si>
  <si>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</si>
  <si>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</si>
  <si>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</si>
  <si>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</si>
  <si>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</si>
  <si>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</si>
  <si>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</si>
  <si>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</si>
  <si>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</si>
  <si>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</si>
  <si>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</si>
  <si>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</si>
  <si>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</si>
  <si>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</si>
  <si>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</si>
  <si>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</si>
  <si>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</si>
  <si>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</si>
  <si>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</si>
  <si>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</si>
  <si>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</si>
  <si>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</si>
  <si>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</si>
  <si>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</si>
  <si>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</si>
  <si>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</si>
  <si>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</si>
  <si>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</si>
  <si>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</si>
  <si>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</si>
  <si>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</si>
  <si>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</si>
  <si>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</si>
  <si>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</si>
  <si>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</si>
  <si>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</si>
  <si>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</si>
  <si>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</si>
  <si>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</si>
  <si>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</si>
  <si>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</si>
  <si>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</si>
  <si>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</si>
  <si>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</si>
  <si>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</si>
  <si>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</si>
  <si>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</si>
  <si>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</si>
  <si>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</si>
  <si>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</si>
  <si>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</si>
  <si>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</si>
  <si>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</si>
  <si>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</si>
  <si>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</si>
  <si>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</si>
  <si>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</si>
  <si>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</si>
  <si>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</si>
  <si>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</si>
  <si>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</si>
  <si>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</si>
  <si>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</si>
  <si>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</si>
  <si>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</si>
  <si>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</si>
  <si>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</si>
  <si>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</si>
  <si>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</si>
  <si>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</si>
  <si>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</si>
  <si>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</si>
  <si>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</si>
  <si>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</si>
  <si>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</si>
  <si>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</si>
  <si>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</si>
  <si>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</si>
  <si>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</si>
  <si>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</si>
  <si>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</si>
  <si>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</si>
  <si>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</si>
  <si>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</si>
  <si>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</si>
  <si>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</si>
  <si>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</si>
  <si>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</si>
  <si>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</si>
  <si>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</si>
  <si>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</si>
  <si>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</si>
  <si>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</si>
  <si>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</si>
  <si>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</si>
  <si>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</si>
  <si>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</si>
  <si>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</si>
  <si>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</si>
  <si>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</si>
  <si>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</si>
  <si>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</si>
  <si>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</si>
  <si>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</si>
  <si>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</si>
  <si>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</si>
  <si>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</si>
  <si>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</si>
  <si>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</si>
  <si>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</si>
  <si>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</si>
  <si>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</si>
  <si>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</si>
  <si>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</si>
  <si>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</si>
  <si>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</si>
  <si>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</si>
  <si>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</si>
  <si>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</si>
  <si>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</si>
  <si>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</si>
  <si>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</si>
  <si>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</si>
  <si>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</si>
  <si>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</si>
  <si>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</si>
  <si>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</si>
  <si>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</si>
  <si>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</si>
  <si>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</si>
  <si>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</si>
  <si>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</si>
  <si>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</si>
  <si>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</si>
  <si>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</si>
  <si>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</si>
  <si>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</si>
  <si>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</si>
  <si>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</si>
  <si>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</si>
  <si>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</si>
  <si>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</si>
  <si>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</si>
  <si>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</si>
  <si>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</si>
  <si>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</si>
  <si>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</si>
  <si>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</si>
  <si>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</si>
  <si>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</si>
  <si>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</si>
  <si>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</si>
  <si>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</si>
  <si>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</si>
  <si>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</si>
  <si>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</si>
  <si>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</si>
  <si>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</si>
  <si>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</si>
  <si>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</si>
  <si>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</si>
  <si>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</si>
  <si>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</si>
  <si>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</si>
  <si>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</si>
  <si>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</si>
  <si>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</si>
  <si>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</si>
  <si>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</si>
  <si>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</si>
  <si>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</si>
  <si>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</si>
  <si>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</si>
  <si>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</si>
  <si>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</si>
  <si>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</si>
  <si>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</si>
  <si>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</si>
  <si>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</si>
  <si>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</si>
  <si>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</si>
  <si>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</si>
  <si>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</si>
  <si>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</si>
  <si>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</si>
  <si>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</si>
  <si>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</si>
  <si>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</si>
  <si>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</si>
  <si>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</si>
  <si>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</si>
  <si>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</si>
  <si>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</si>
  <si>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</si>
  <si>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</si>
  <si>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</si>
  <si>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</si>
  <si>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</si>
  <si>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</si>
  <si>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</si>
  <si>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</si>
  <si>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</si>
  <si>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</si>
  <si>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</si>
  <si>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</si>
  <si>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</si>
  <si>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</si>
  <si>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</si>
  <si>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</si>
  <si>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</si>
  <si>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</si>
  <si>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</si>
  <si>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</si>
  <si>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</si>
  <si>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</si>
  <si>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</si>
  <si>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</si>
  <si>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</si>
  <si>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</si>
  <si>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</si>
  <si>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</si>
  <si>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</si>
  <si>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</si>
  <si>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</si>
  <si>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</si>
  <si>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</si>
  <si>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</si>
  <si>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</si>
  <si>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</si>
  <si>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</si>
  <si>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</si>
  <si>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</si>
  <si>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</si>
  <si>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</si>
  <si>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</si>
  <si>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</si>
  <si>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</si>
  <si>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</si>
  <si>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</si>
  <si>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</si>
  <si>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</si>
  <si>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</si>
  <si>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</si>
  <si>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</si>
  <si>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</si>
  <si>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</si>
  <si>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</si>
  <si>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</si>
  <si>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</si>
  <si>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</si>
  <si>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</si>
  <si>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</si>
  <si>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</si>
  <si>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</si>
  <si>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</si>
  <si>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</si>
  <si>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</si>
  <si>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</si>
  <si>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</si>
  <si>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</si>
  <si>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</si>
  <si>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</si>
  <si>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</si>
  <si>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</si>
  <si>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</si>
  <si>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</si>
  <si>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</si>
  <si>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</si>
  <si>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</si>
  <si>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</si>
  <si>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</si>
  <si>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</si>
  <si>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</si>
  <si>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</si>
  <si>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</si>
  <si>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</si>
  <si>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</si>
  <si>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</si>
  <si>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</si>
  <si>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</si>
  <si>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</si>
  <si>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</si>
  <si>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</si>
  <si>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</si>
  <si>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</si>
  <si>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</si>
  <si>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</si>
  <si>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</si>
  <si>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</si>
  <si>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</si>
  <si>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</si>
  <si>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</si>
  <si>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</si>
  <si>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</si>
  <si>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</si>
  <si>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</si>
  <si>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</si>
  <si>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</si>
  <si>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</si>
  <si>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</si>
  <si>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</si>
  <si>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</si>
  <si>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</si>
  <si>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</si>
  <si>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</si>
  <si>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</si>
  <si>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</si>
  <si>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</si>
  <si>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</si>
  <si>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</si>
  <si>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</si>
  <si>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</si>
  <si>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</si>
  <si>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</si>
  <si>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</si>
  <si>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</si>
  <si>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</si>
  <si>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</si>
  <si>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</si>
  <si>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</si>
  <si>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</si>
  <si>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</si>
  <si>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</si>
  <si>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</si>
  <si>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</si>
  <si>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</si>
  <si>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</si>
  <si>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</si>
  <si>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</si>
  <si>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</si>
  <si>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</si>
  <si>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</si>
  <si>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</si>
  <si>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</si>
  <si>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</si>
  <si>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</si>
  <si>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</si>
  <si>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</si>
  <si>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</si>
  <si>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</si>
  <si>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</si>
  <si>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</si>
  <si>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</si>
  <si>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</si>
  <si>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</si>
  <si>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</si>
  <si>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</si>
  <si>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</si>
  <si>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</si>
  <si>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</si>
  <si>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</si>
  <si>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</si>
  <si>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</si>
  <si>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</si>
  <si>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</si>
  <si>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</si>
  <si>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</si>
  <si>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</si>
  <si>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</si>
  <si>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</si>
  <si>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</si>
  <si>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</si>
  <si>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</si>
  <si>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</si>
  <si>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</si>
  <si>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</si>
  <si>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</si>
  <si>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</si>
  <si>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</si>
  <si>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</si>
  <si>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</si>
  <si>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</si>
  <si>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</si>
  <si>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</si>
  <si>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</si>
  <si>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</si>
  <si>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</si>
  <si>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</si>
  <si>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</si>
  <si>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</si>
  <si>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</si>
  <si>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</si>
  <si>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</si>
  <si>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</si>
  <si>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</si>
  <si>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</si>
  <si>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</si>
  <si>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</si>
  <si>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</si>
  <si>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</si>
  <si>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</si>
  <si>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</si>
  <si>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</si>
  <si>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</si>
  <si>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</si>
  <si>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</si>
  <si>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</si>
  <si>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</si>
  <si>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</si>
  <si>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</si>
  <si>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</si>
  <si>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</si>
  <si>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</si>
  <si>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</si>
  <si>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</si>
  <si>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</si>
  <si>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</si>
  <si>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</si>
  <si>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</si>
  <si>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</si>
  <si>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</si>
  <si>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</si>
  <si>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</si>
  <si>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</si>
  <si>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</si>
  <si>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</si>
  <si>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</si>
  <si>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</si>
  <si>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</si>
  <si>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</si>
  <si>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</si>
  <si>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</si>
  <si>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</si>
  <si>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</si>
  <si>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</si>
  <si>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</si>
  <si>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</si>
  <si>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</si>
  <si>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</si>
  <si>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</si>
  <si>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</si>
  <si>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</si>
  <si>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</si>
  <si>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</si>
  <si>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</si>
  <si>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</si>
  <si>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</si>
  <si>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</si>
  <si>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</si>
  <si>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</si>
  <si>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</si>
  <si>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</si>
  <si>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</si>
  <si>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</si>
  <si>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</si>
  <si>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</si>
  <si>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</si>
  <si>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</si>
  <si>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</si>
  <si>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</si>
  <si>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</si>
  <si>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</si>
  <si>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</si>
  <si>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</si>
  <si>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</si>
  <si>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</si>
  <si>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</si>
  <si>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</si>
  <si>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</si>
  <si>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</si>
  <si>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</si>
  <si>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</si>
  <si>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</si>
  <si>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</si>
  <si>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</si>
  <si>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</si>
  <si>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</si>
  <si>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</si>
  <si>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</si>
  <si>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</si>
  <si>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</si>
  <si>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</si>
  <si>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</si>
  <si>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</si>
  <si>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</si>
  <si>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</si>
  <si>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</si>
  <si>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</si>
  <si>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</si>
  <si>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</si>
  <si>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</si>
  <si>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</si>
  <si>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</si>
  <si>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</si>
  <si>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</si>
  <si>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</si>
  <si>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</si>
  <si>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</si>
  <si>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</si>
  <si>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</si>
  <si>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</si>
  <si>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</si>
  <si>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</si>
  <si>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</si>
  <si>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</si>
  <si>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</si>
  <si>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</si>
  <si>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</si>
  <si>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</si>
  <si>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</si>
  <si>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</si>
  <si>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</si>
  <si>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</si>
  <si>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</si>
  <si>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</si>
  <si>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</si>
  <si>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</si>
  <si>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</si>
  <si>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</si>
  <si>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</si>
  <si>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</si>
  <si>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</si>
  <si>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</si>
  <si>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</si>
  <si>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</si>
  <si>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</si>
  <si>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</si>
  <si>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</si>
  <si>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</si>
  <si>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</si>
  <si>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</si>
  <si>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</si>
  <si>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</si>
  <si>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</si>
  <si>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</si>
  <si>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</si>
  <si>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</si>
  <si>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</si>
  <si>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</si>
  <si>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</si>
  <si>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</si>
  <si>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</si>
  <si>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</si>
  <si>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</si>
  <si>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</si>
  <si>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</si>
  <si>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</si>
  <si>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</si>
  <si>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</si>
  <si>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</si>
  <si>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</si>
  <si>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</si>
  <si>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</si>
  <si>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</si>
  <si>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</si>
  <si>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</si>
  <si>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</si>
  <si>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</si>
  <si>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</si>
  <si>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</si>
  <si>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</si>
  <si>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</si>
  <si>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</si>
  <si>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</si>
  <si>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</si>
  <si>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</si>
  <si>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</si>
  <si>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</si>
  <si>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</si>
  <si>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</si>
  <si>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</si>
  <si>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</si>
  <si>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</si>
  <si>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</si>
  <si>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</si>
  <si>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</si>
  <si>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</si>
  <si>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</si>
  <si>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</si>
  <si>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</si>
  <si>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</si>
  <si>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</si>
  <si>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</si>
  <si>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</si>
  <si>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</si>
  <si>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</si>
  <si>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</si>
  <si>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</si>
  <si>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</si>
  <si>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</si>
  <si>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</si>
  <si>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</si>
  <si>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</si>
  <si>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</si>
  <si>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</si>
  <si>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</si>
  <si>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</si>
  <si>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</si>
  <si>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</si>
  <si>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</si>
  <si>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</si>
  <si>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</si>
  <si>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</si>
  <si>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</si>
  <si>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</si>
  <si>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</si>
  <si>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</si>
  <si>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</si>
  <si>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</si>
  <si>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</si>
  <si>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</si>
  <si>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</si>
  <si>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</si>
  <si>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</si>
  <si>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</si>
  <si>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</si>
  <si>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</si>
  <si>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</si>
  <si>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</si>
  <si>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</si>
  <si>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</si>
  <si>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</si>
  <si>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</si>
  <si>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</si>
  <si>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</si>
  <si>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</si>
  <si>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</si>
  <si>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</si>
  <si>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</si>
  <si>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</si>
  <si>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</si>
  <si>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</si>
  <si>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</si>
  <si>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</si>
  <si>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</si>
  <si>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</si>
  <si>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</si>
  <si>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</si>
  <si>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</si>
  <si>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</si>
  <si>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</si>
  <si>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</si>
  <si>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</si>
  <si>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</si>
  <si>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</si>
  <si>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</si>
  <si>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</si>
  <si>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</si>
  <si>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</si>
  <si>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</si>
  <si>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</si>
  <si>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</si>
  <si>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</si>
  <si>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</si>
  <si>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</si>
  <si>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</si>
  <si>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</si>
  <si>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</si>
  <si>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</si>
  <si>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</si>
  <si>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</si>
  <si>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</si>
  <si>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</si>
  <si>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</si>
  <si>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</si>
  <si>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</si>
  <si>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</si>
  <si>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</si>
  <si>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</si>
  <si>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</si>
  <si>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</si>
  <si>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</si>
  <si>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</si>
  <si>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</si>
  <si>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</si>
  <si>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</si>
  <si>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</si>
  <si>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</si>
  <si>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</si>
  <si>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</si>
  <si>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</si>
  <si>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</si>
  <si>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</si>
  <si>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</si>
  <si>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</si>
  <si>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</si>
  <si>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</si>
  <si>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</si>
  <si>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</si>
  <si>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</si>
  <si>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</si>
  <si>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</si>
  <si>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</si>
  <si>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</si>
  <si>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</si>
  <si>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</si>
  <si>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</si>
  <si>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</si>
  <si>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</si>
  <si>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</si>
  <si>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</si>
  <si>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</si>
  <si>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</si>
  <si>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</si>
  <si>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</si>
  <si>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</si>
  <si>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</si>
  <si>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</si>
  <si>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</si>
  <si>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</si>
  <si>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</si>
  <si>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</si>
  <si>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</si>
  <si>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</si>
  <si>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</si>
  <si>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</si>
  <si>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</si>
  <si>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</si>
  <si>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</si>
  <si>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</si>
  <si>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</si>
  <si>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</si>
  <si>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</si>
  <si>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</si>
  <si>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</si>
  <si>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</si>
  <si>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</si>
  <si>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</si>
  <si>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</si>
  <si>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</si>
  <si>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</si>
  <si>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</si>
  <si>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</si>
  <si>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</si>
  <si>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</si>
  <si>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</si>
  <si>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</si>
  <si>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</si>
  <si>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</si>
  <si>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</si>
  <si>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</si>
  <si>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</si>
  <si>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</si>
  <si>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</si>
  <si>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</si>
  <si>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</si>
  <si>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</si>
  <si>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</si>
  <si>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</si>
  <si>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</si>
  <si>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</si>
  <si>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</si>
  <si>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</si>
  <si>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</si>
  <si>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</si>
  <si>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</si>
  <si>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</si>
  <si>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</si>
  <si>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</si>
  <si>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</si>
  <si>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</si>
  <si>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</si>
  <si>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</si>
  <si>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</si>
  <si>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</si>
  <si>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</si>
  <si>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</si>
  <si>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</si>
  <si>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</si>
  <si>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</si>
  <si>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</si>
  <si>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</si>
  <si>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</si>
  <si>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</si>
  <si>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</si>
  <si>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</si>
  <si>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</si>
  <si>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</si>
  <si>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</si>
  <si>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</si>
  <si>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</si>
  <si>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</si>
  <si>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</si>
  <si>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</si>
  <si>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</si>
  <si>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</si>
  <si>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</si>
  <si>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</si>
  <si>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</si>
  <si>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</si>
  <si>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</si>
  <si>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</si>
  <si>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</si>
  <si>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</si>
  <si>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</si>
  <si>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</si>
  <si>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</si>
  <si>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</si>
  <si>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</si>
  <si>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</si>
  <si>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</si>
  <si>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</si>
  <si>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</si>
  <si>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</si>
  <si>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</si>
  <si>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</si>
  <si>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</si>
  <si>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</si>
  <si>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</si>
  <si>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</si>
  <si>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</si>
  <si>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</si>
  <si>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</si>
  <si>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</si>
  <si>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</si>
  <si>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</si>
  <si>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</si>
  <si>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</si>
  <si>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</si>
  <si>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</si>
  <si>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</si>
  <si>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</si>
  <si>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</si>
  <si>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</si>
  <si>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</si>
  <si>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</si>
  <si>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</si>
  <si>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</si>
  <si>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</si>
  <si>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</si>
  <si>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</si>
  <si>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</si>
  <si>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</si>
  <si>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</si>
  <si>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</si>
  <si>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</si>
  <si>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</si>
  <si>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</si>
  <si>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</si>
  <si>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</si>
  <si>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</si>
  <si>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</si>
  <si>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</si>
  <si>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</si>
  <si>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</si>
  <si>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</si>
  <si>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</si>
  <si>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</si>
  <si>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</si>
  <si>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</si>
  <si>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</si>
  <si>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</si>
  <si>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</si>
  <si>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</si>
  <si>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</si>
  <si>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</si>
  <si>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</si>
  <si>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</si>
  <si>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</si>
  <si>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</si>
  <si>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</si>
  <si>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</si>
  <si>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</si>
  <si>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</si>
  <si>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</si>
  <si>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</si>
  <si>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</si>
  <si>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</si>
  <si>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</si>
  <si>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</si>
  <si>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</si>
  <si>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</si>
  <si>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</si>
  <si>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</si>
  <si>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</si>
  <si>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</si>
  <si>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</si>
  <si>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</si>
  <si>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</si>
  <si>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</si>
  <si>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</si>
  <si>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</si>
  <si>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</si>
  <si>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</si>
  <si>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</si>
  <si>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</si>
  <si>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</si>
  <si>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</si>
  <si>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</si>
  <si>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</si>
  <si>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</si>
  <si>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</si>
  <si>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</si>
  <si>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</si>
  <si>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</si>
  <si>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</si>
  <si>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</si>
  <si>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</si>
  <si>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</si>
  <si>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</si>
  <si>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</si>
  <si>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</si>
  <si>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</si>
  <si>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</si>
  <si>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</si>
  <si>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</si>
  <si>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</si>
  <si>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</si>
  <si>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</si>
  <si>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</si>
  <si>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</si>
  <si>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</si>
  <si>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</si>
  <si>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</si>
  <si>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</si>
  <si>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</si>
  <si>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</si>
  <si>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</si>
  <si>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</si>
  <si>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</si>
  <si>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</si>
  <si>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</si>
  <si>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</si>
  <si>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</si>
  <si>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</si>
  <si>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</si>
  <si>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</si>
  <si>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</si>
  <si>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</si>
  <si>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</si>
  <si>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</si>
  <si>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</si>
  <si>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</si>
  <si>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</si>
  <si>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</si>
  <si>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</si>
  <si>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</si>
  <si>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</si>
  <si>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</si>
  <si>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</si>
  <si>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</si>
  <si>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</si>
  <si>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</si>
  <si>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</si>
  <si>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</si>
  <si>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</si>
  <si>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</si>
  <si>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</si>
  <si>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</si>
  <si>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</si>
  <si>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</si>
  <si>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</si>
  <si>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</si>
  <si>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</si>
  <si>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</si>
  <si>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</si>
  <si>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</si>
  <si>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</si>
  <si>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</si>
  <si>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</si>
  <si>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</si>
  <si>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</si>
  <si>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</si>
  <si>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</si>
  <si>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</si>
  <si>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</si>
  <si>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</si>
  <si>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</si>
  <si>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</si>
  <si>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</si>
  <si>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</si>
  <si>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</si>
  <si>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</si>
  <si>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</si>
  <si>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</si>
  <si>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</si>
  <si>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</si>
  <si>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</si>
  <si>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</si>
  <si>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</si>
  <si>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</si>
  <si>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</si>
  <si>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</si>
  <si>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</si>
  <si>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</si>
  <si>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</si>
  <si>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</si>
  <si>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</si>
  <si>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</si>
  <si>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</si>
  <si>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</si>
  <si>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</si>
  <si>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</si>
  <si>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</si>
  <si>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</si>
  <si>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</si>
  <si>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</si>
  <si>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</si>
  <si>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</si>
  <si>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</si>
  <si>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</si>
  <si>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</si>
  <si>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</si>
  <si>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</si>
  <si>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</si>
  <si>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</si>
  <si>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</si>
  <si>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</si>
  <si>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</si>
  <si>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</si>
  <si>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</si>
  <si>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</si>
  <si>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</si>
  <si>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</si>
  <si>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</si>
  <si>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</si>
  <si>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</si>
  <si>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</si>
  <si>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</si>
  <si>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</si>
  <si>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</si>
  <si>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</si>
  <si>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</si>
  <si>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</si>
  <si>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</si>
  <si>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</si>
  <si>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</si>
  <si>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</si>
  <si>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</si>
  <si>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</si>
  <si>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</si>
  <si>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</si>
  <si>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</si>
  <si>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</si>
  <si>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</si>
  <si>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</si>
  <si>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</si>
  <si>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</si>
  <si>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</si>
  <si>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</si>
  <si>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</si>
  <si>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</si>
  <si>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</si>
  <si>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</si>
  <si>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</si>
  <si>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</si>
  <si>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</si>
  <si>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</si>
  <si>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</si>
  <si>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</si>
  <si>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</si>
  <si>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</si>
  <si>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</si>
  <si>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</si>
  <si>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</si>
  <si>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</si>
  <si>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</si>
  <si>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</si>
  <si>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</si>
  <si>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</si>
  <si>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</si>
  <si>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</si>
  <si>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</si>
  <si>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</si>
  <si>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</si>
  <si>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</si>
  <si>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</si>
  <si>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</si>
  <si>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</si>
  <si>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</si>
  <si>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</si>
  <si>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</si>
  <si>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</si>
  <si>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</si>
  <si>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</si>
  <si>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</si>
  <si>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</si>
  <si>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</si>
  <si>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</si>
  <si>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</si>
  <si>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</si>
  <si>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</si>
  <si>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</si>
  <si>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</si>
  <si>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</si>
  <si>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</si>
  <si>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</si>
  <si>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</si>
  <si>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</si>
  <si>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</si>
  <si>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</si>
  <si>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</si>
  <si>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</si>
  <si>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</si>
  <si>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</si>
  <si>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</si>
  <si>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</si>
  <si>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</si>
  <si>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</si>
  <si>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</si>
  <si>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</si>
  <si>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</si>
  <si>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</si>
  <si>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</si>
  <si>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</si>
  <si>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</si>
  <si>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</si>
  <si>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</si>
  <si>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</si>
  <si>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</si>
  <si>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</si>
  <si>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</si>
  <si>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</si>
  <si>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</si>
  <si>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</si>
  <si>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</si>
  <si>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</si>
  <si>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</si>
  <si>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</si>
  <si>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</si>
  <si>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</si>
  <si>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</si>
  <si>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</si>
  <si>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</si>
  <si>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</si>
  <si>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</si>
  <si>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</si>
  <si>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</si>
  <si>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</si>
  <si>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</si>
  <si>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</si>
  <si>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</si>
  <si>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</si>
  <si>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</si>
  <si>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</si>
  <si>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</si>
  <si>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</si>
  <si>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</si>
  <si>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</si>
  <si>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</si>
  <si>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</si>
  <si>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</si>
  <si>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</si>
  <si>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</si>
  <si>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</si>
  <si>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</si>
  <si>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</si>
  <si>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</si>
  <si>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</si>
  <si>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</si>
  <si>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</si>
  <si>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</si>
  <si>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</si>
  <si>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</si>
  <si>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</si>
  <si>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</si>
  <si>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</si>
  <si>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</si>
  <si>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</si>
  <si>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</si>
  <si>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</si>
  <si>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</si>
  <si>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</si>
  <si>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</si>
  <si>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</si>
  <si>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</si>
  <si>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</si>
  <si>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</si>
  <si>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</si>
  <si>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</si>
  <si>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</si>
  <si>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</si>
  <si>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</si>
  <si>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</si>
  <si>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</si>
  <si>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</si>
  <si>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</si>
  <si>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</si>
  <si>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</si>
  <si>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</si>
  <si>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</si>
  <si>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</si>
  <si>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</si>
  <si>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</si>
  <si>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</si>
  <si>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</si>
  <si>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</si>
  <si>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</si>
  <si>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</si>
  <si>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</si>
  <si>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</si>
  <si>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</si>
  <si>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</si>
  <si>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</si>
  <si>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</si>
  <si>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</si>
  <si>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</si>
  <si>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</si>
  <si>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</si>
  <si>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</si>
  <si>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</si>
  <si>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</si>
  <si>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</si>
  <si>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</si>
  <si>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</si>
  <si>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</si>
  <si>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</si>
  <si>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</si>
  <si>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</si>
  <si>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</si>
  <si>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</si>
  <si>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</si>
  <si>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</si>
  <si>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</si>
  <si>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</si>
  <si>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</si>
  <si>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</si>
  <si>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</si>
  <si>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</si>
  <si>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</si>
  <si>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</si>
  <si>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</si>
  <si>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</si>
  <si>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</si>
  <si>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</si>
  <si>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</si>
  <si>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</si>
  <si>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</si>
  <si>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</si>
  <si>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</si>
  <si>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</si>
  <si>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</si>
  <si>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</si>
  <si>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</si>
  <si>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</si>
  <si>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</si>
  <si>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</si>
  <si>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</si>
  <si>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</si>
  <si>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</si>
  <si>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</si>
  <si>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</si>
  <si>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</si>
  <si>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</si>
  <si>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</si>
  <si>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</si>
  <si>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</si>
  <si>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</si>
  <si>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</si>
  <si>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</si>
  <si>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</si>
  <si>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</si>
  <si>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</si>
  <si>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</si>
  <si>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</si>
  <si>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</si>
  <si>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</si>
  <si>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</si>
  <si>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</si>
  <si>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</si>
  <si>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</si>
  <si>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</si>
  <si>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</si>
  <si>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</si>
  <si>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</si>
  <si>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</si>
  <si>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</si>
  <si>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</si>
  <si>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</si>
  <si>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</si>
  <si>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</si>
  <si>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</si>
  <si>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</si>
  <si>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</si>
  <si>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</si>
  <si>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</si>
  <si>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</si>
  <si>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</si>
  <si>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</si>
  <si>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</si>
  <si>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</si>
  <si>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</si>
  <si>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</si>
  <si>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</si>
  <si>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</si>
  <si>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</si>
  <si>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</si>
  <si>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</si>
  <si>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</si>
  <si>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</si>
  <si>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</si>
  <si>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</si>
  <si>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</si>
  <si>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</si>
  <si>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</si>
  <si>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</si>
  <si>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</si>
  <si>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</si>
  <si>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</si>
  <si>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</si>
  <si>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</si>
  <si>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</si>
  <si>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</si>
  <si>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</si>
  <si>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</si>
  <si>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</si>
  <si>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</si>
  <si>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</si>
  <si>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</si>
  <si>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</si>
  <si>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</si>
  <si>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</si>
  <si>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</si>
  <si>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</si>
  <si>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</si>
  <si>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</si>
  <si>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</si>
  <si>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</si>
  <si>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</si>
  <si>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</si>
  <si>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</si>
  <si>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</si>
  <si>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</si>
  <si>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</si>
  <si>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</si>
  <si>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</si>
  <si>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</si>
  <si>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</si>
  <si>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</si>
  <si>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</si>
  <si>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</si>
  <si>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</si>
  <si>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</si>
  <si>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</si>
  <si>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</si>
  <si>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</si>
  <si>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</si>
  <si>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</si>
  <si>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</si>
  <si>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</si>
  <si>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</si>
  <si>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</si>
  <si>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</si>
  <si>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</si>
  <si>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</si>
  <si>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</si>
  <si>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</si>
  <si>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</si>
  <si>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</si>
  <si>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</si>
  <si>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</si>
  <si>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</si>
  <si>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</si>
  <si>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</si>
  <si>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</si>
  <si>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</si>
  <si>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</si>
  <si>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</si>
  <si>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</si>
  <si>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</si>
  <si>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</si>
  <si>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</si>
  <si>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</si>
  <si>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</si>
  <si>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</si>
  <si>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</si>
  <si>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</si>
  <si>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</si>
  <si>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</si>
  <si>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</si>
  <si>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</si>
  <si>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</si>
  <si>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</si>
  <si>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</si>
  <si>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</si>
  <si>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</si>
  <si>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</si>
  <si>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</si>
  <si>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</si>
  <si>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</si>
  <si>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</si>
  <si>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</si>
  <si>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</si>
  <si>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</si>
  <si>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</si>
  <si>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</si>
  <si>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</si>
  <si>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</si>
  <si>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</si>
  <si>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</si>
  <si>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</si>
  <si>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</si>
  <si>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</si>
  <si>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</si>
  <si>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</si>
  <si>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</si>
  <si>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</si>
  <si>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</si>
  <si>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</si>
  <si>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</si>
  <si>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</si>
  <si>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</si>
  <si>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</si>
  <si>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</si>
  <si>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</si>
  <si>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</si>
  <si>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</si>
  <si>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</si>
  <si>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</si>
  <si>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</si>
  <si>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</si>
  <si>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</si>
  <si>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</si>
  <si>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</si>
  <si>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</si>
  <si>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</si>
  <si>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</si>
  <si>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</si>
  <si>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</si>
  <si>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</si>
  <si>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</si>
  <si>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</si>
  <si>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</si>
  <si>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</si>
  <si>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</si>
  <si>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</si>
  <si>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</si>
  <si>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</si>
  <si>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</si>
  <si>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</si>
  <si>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</si>
  <si>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</si>
  <si>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</si>
  <si>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</si>
  <si>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</si>
  <si>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</si>
  <si>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</si>
  <si>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</si>
  <si>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</si>
  <si>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</si>
  <si>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</si>
  <si>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</si>
  <si>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</si>
  <si>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</si>
  <si>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</si>
  <si>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</si>
  <si>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</si>
  <si>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</si>
  <si>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</si>
  <si>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</si>
  <si>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</si>
  <si>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</si>
  <si>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</si>
  <si>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</si>
  <si>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</si>
  <si>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</si>
  <si>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</si>
  <si>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</si>
  <si>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</si>
  <si>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</si>
  <si>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</si>
  <si>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</si>
  <si>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</si>
  <si>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</si>
  <si>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</si>
  <si>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</si>
  <si>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</si>
  <si>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</si>
  <si>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</si>
  <si>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</si>
  <si>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</si>
  <si>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</si>
  <si>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</si>
  <si>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</si>
  <si>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</si>
  <si>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</si>
  <si>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</si>
  <si>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</si>
  <si>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</si>
  <si>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</si>
  <si>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</si>
  <si>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</si>
  <si>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</si>
  <si>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</si>
  <si>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</si>
  <si>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</si>
  <si>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</si>
  <si>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</si>
  <si>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</si>
  <si>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</si>
  <si>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</si>
  <si>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</si>
  <si>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</si>
  <si>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</si>
  <si>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</si>
  <si>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</si>
  <si>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</si>
  <si>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</si>
  <si>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</si>
  <si>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</si>
  <si>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</si>
  <si>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</si>
  <si>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</si>
  <si>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</si>
  <si>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</si>
  <si>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</si>
  <si>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</si>
  <si>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</si>
  <si>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</si>
  <si>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</si>
  <si>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</si>
  <si>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</si>
  <si>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</si>
  <si>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</si>
  <si>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</si>
  <si>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</si>
  <si>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</si>
  <si>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</si>
  <si>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</si>
  <si>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</si>
  <si>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</si>
  <si>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</si>
  <si>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</si>
  <si>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</si>
  <si>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</si>
  <si>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</si>
  <si>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</si>
  <si>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</si>
  <si>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</si>
  <si>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</si>
  <si>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</si>
  <si>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</si>
  <si>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</si>
  <si>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</si>
  <si>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</si>
  <si>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</si>
  <si>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</si>
  <si>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</si>
  <si>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</si>
  <si>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</si>
  <si>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</si>
  <si>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</si>
  <si>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</si>
  <si>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</si>
  <si>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</si>
  <si>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</si>
  <si>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</si>
  <si>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</si>
  <si>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</si>
  <si>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</si>
  <si>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</si>
  <si>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</si>
  <si>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</si>
  <si>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</si>
  <si>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</si>
  <si>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</si>
  <si>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</si>
  <si>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</si>
  <si>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</si>
  <si>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</si>
  <si>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</si>
  <si>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</si>
  <si>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</si>
  <si>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</si>
  <si>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</si>
  <si>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</si>
  <si>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</si>
  <si>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</si>
  <si>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</si>
  <si>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</si>
  <si>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</si>
  <si>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</si>
  <si>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</si>
  <si>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</si>
  <si>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</si>
  <si>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</si>
  <si>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</si>
  <si>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</si>
  <si>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</si>
  <si>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</si>
  <si>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</si>
  <si>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</si>
  <si>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</si>
  <si>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</si>
  <si>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</si>
  <si>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</si>
  <si>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</si>
  <si>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</si>
  <si>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</si>
  <si>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</si>
  <si>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</si>
  <si>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</si>
  <si>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</si>
  <si>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</si>
  <si>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</si>
  <si>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</si>
  <si>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</si>
  <si>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</si>
  <si>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</si>
  <si>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</si>
  <si>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</si>
  <si>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</si>
  <si>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</si>
  <si>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</si>
  <si>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</si>
  <si>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</si>
  <si>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</si>
  <si>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</si>
  <si>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</si>
  <si>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</si>
  <si>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</si>
  <si>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</si>
  <si>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</si>
  <si>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</si>
  <si>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</si>
  <si>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</si>
  <si>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</si>
  <si>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</si>
  <si>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</si>
  <si>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</si>
  <si>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</si>
  <si>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</si>
  <si>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</si>
  <si>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</si>
  <si>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</si>
  <si>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</si>
  <si>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</si>
  <si>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</si>
  <si>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</si>
  <si>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</si>
  <si>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</si>
  <si>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</si>
  <si>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</si>
  <si>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</si>
  <si>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</si>
  <si>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</si>
  <si>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</si>
  <si>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</si>
  <si>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</si>
  <si>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</si>
  <si>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</si>
  <si>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</si>
  <si>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</si>
  <si>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</si>
  <si>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</si>
  <si>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</si>
  <si>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</si>
  <si>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</si>
  <si>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</si>
  <si>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</si>
  <si>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</si>
  <si>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</si>
  <si>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</si>
  <si>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</si>
  <si>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</si>
  <si>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</si>
  <si>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</si>
  <si>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</si>
  <si>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</si>
  <si>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</si>
  <si>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</si>
  <si>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</si>
  <si>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</si>
  <si>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</si>
  <si>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</si>
  <si>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</si>
  <si>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</si>
  <si>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</si>
  <si>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</si>
  <si>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</si>
  <si>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</si>
  <si>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</si>
  <si>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</si>
  <si>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</si>
  <si>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</si>
  <si>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</si>
  <si>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</si>
  <si>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</si>
  <si>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</si>
  <si>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</si>
  <si>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</si>
  <si>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</si>
  <si>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</si>
  <si>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</si>
  <si>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</si>
  <si>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</si>
  <si>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</si>
  <si>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</si>
  <si>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</si>
  <si>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</si>
  <si>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</si>
  <si>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</si>
  <si>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</si>
  <si>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</si>
  <si>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</si>
  <si>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</si>
  <si>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</si>
  <si>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</si>
  <si>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</si>
  <si>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</si>
  <si>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</si>
  <si>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</si>
  <si>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</si>
  <si>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</si>
  <si>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</si>
  <si>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</si>
  <si>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</si>
  <si>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</si>
  <si>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</si>
  <si>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</si>
  <si>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</si>
  <si>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</si>
  <si>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</si>
  <si>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</si>
  <si>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</si>
  <si>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</si>
  <si>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</si>
  <si>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</si>
  <si>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</si>
  <si>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</si>
  <si>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</si>
  <si>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</si>
  <si>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</si>
  <si>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</si>
  <si>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</si>
  <si>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</si>
  <si>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</si>
  <si>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</si>
  <si>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</si>
  <si>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</si>
  <si>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</si>
  <si>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</si>
  <si>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</si>
  <si>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</si>
  <si>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</si>
  <si>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</si>
  <si>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</si>
  <si>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</si>
  <si>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</si>
  <si>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</si>
  <si>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</si>
  <si>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</si>
  <si>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</si>
  <si>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</si>
  <si>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</si>
  <si>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</si>
  <si>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</si>
  <si>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</si>
  <si>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</si>
  <si>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</si>
  <si>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</si>
  <si>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</si>
  <si>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</si>
  <si>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</si>
  <si>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</si>
  <si>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</si>
  <si>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</si>
  <si>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</si>
  <si>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</si>
  <si>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</si>
  <si>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</si>
  <si>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</si>
  <si>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</si>
  <si>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</si>
  <si>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</si>
  <si>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</si>
  <si>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</si>
  <si>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</si>
  <si>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</si>
  <si>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</si>
  <si>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</si>
  <si>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</si>
  <si>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</si>
  <si>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</si>
  <si>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</si>
  <si>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</si>
  <si>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</si>
  <si>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</si>
  <si>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</si>
  <si>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</si>
  <si>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</si>
  <si>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</si>
  <si>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</si>
  <si>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</si>
  <si>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</si>
  <si>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</si>
  <si>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</si>
  <si>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</si>
  <si>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</si>
  <si>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</si>
  <si>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</si>
  <si>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</si>
  <si>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</si>
  <si>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</si>
  <si>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</si>
  <si>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</si>
  <si>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</si>
  <si>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</si>
  <si>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</si>
  <si>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</si>
  <si>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</si>
  <si>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</si>
  <si>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</si>
  <si>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</si>
  <si>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</si>
  <si>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</si>
  <si>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</si>
  <si>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</si>
  <si>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</si>
  <si>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</si>
  <si>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</si>
  <si>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</si>
  <si>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</si>
  <si>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</si>
  <si>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</si>
  <si>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</si>
  <si>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</si>
  <si>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</si>
  <si>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</si>
  <si>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</si>
  <si>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</si>
  <si>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</si>
  <si>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</si>
  <si>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</si>
  <si>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</si>
  <si>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</si>
  <si>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</si>
  <si>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</si>
  <si>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</si>
  <si>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</si>
  <si>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</si>
  <si>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</si>
  <si>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</si>
  <si>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</si>
  <si>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</si>
  <si>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</si>
  <si>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</si>
  <si>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</si>
  <si>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</si>
  <si>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</si>
  <si>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</si>
  <si>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</si>
  <si>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</si>
  <si>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</si>
  <si>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</si>
  <si>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</si>
  <si>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</si>
  <si>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</si>
  <si>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</si>
  <si>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</si>
  <si>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</si>
  <si>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</si>
  <si>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</si>
  <si>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</si>
  <si>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</si>
  <si>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</si>
  <si>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</si>
  <si>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</si>
  <si>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</si>
  <si>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</si>
  <si>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</si>
  <si>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</si>
  <si>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</si>
  <si>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</si>
  <si>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</si>
  <si>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</si>
  <si>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</si>
  <si>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</si>
  <si>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</si>
  <si>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</si>
  <si>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</si>
  <si>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</si>
  <si>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</si>
  <si>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</si>
  <si>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</si>
  <si>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</si>
  <si>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</si>
  <si>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</si>
  <si>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</si>
  <si>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</si>
  <si>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</si>
  <si>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</si>
  <si>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</si>
  <si>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</si>
  <si>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</si>
  <si>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</si>
  <si>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</si>
  <si>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</si>
  <si>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</si>
  <si>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</si>
  <si>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</si>
  <si>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</si>
  <si>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</si>
  <si>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</si>
  <si>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</si>
  <si>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</si>
  <si>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</si>
  <si>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</si>
  <si>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</si>
  <si>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</si>
  <si>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</si>
  <si>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</si>
  <si>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</si>
  <si>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</si>
  <si>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</si>
  <si>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</si>
  <si>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</si>
  <si>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</si>
  <si>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</si>
  <si>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</si>
  <si>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</si>
  <si>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</si>
  <si>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</si>
  <si>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</si>
  <si>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</si>
  <si>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</si>
  <si>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</si>
  <si>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</si>
  <si>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</si>
  <si>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</si>
  <si>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</si>
  <si>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</si>
  <si>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</si>
  <si>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</si>
  <si>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</si>
  <si>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</si>
  <si>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</si>
  <si>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</si>
  <si>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</si>
  <si>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</si>
  <si>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</si>
  <si>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</si>
  <si>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</si>
  <si>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</si>
  <si>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</si>
  <si>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</si>
  <si>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</si>
  <si>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</si>
  <si>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</si>
  <si>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</si>
  <si>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</si>
  <si>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</si>
  <si>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</si>
  <si>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</si>
  <si>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</si>
  <si>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</si>
  <si>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</si>
  <si>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</si>
  <si>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</si>
  <si>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</si>
  <si>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</si>
  <si>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</si>
  <si>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</si>
  <si>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</si>
  <si>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</si>
  <si>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</si>
  <si>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</si>
  <si>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</si>
  <si>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</si>
  <si>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</si>
  <si>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</si>
  <si>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</si>
  <si>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</si>
  <si>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</si>
  <si>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</si>
  <si>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</si>
  <si>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</si>
  <si>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</si>
  <si>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</si>
  <si>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</si>
  <si>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</si>
  <si>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</si>
  <si>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</si>
  <si>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</si>
  <si>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</si>
  <si>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</si>
  <si>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</si>
  <si>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</si>
  <si>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</si>
  <si>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</si>
  <si>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</si>
  <si>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</si>
  <si>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</si>
  <si>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</si>
  <si>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</si>
  <si>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</si>
  <si>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</si>
  <si>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</si>
  <si>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</si>
  <si>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</si>
  <si>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</si>
  <si>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</si>
  <si>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</si>
  <si>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</si>
  <si>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</si>
  <si>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</si>
  <si>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</si>
  <si>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</si>
  <si>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</si>
  <si>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</si>
  <si>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</si>
  <si>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</si>
  <si>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</si>
  <si>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</si>
  <si>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</si>
  <si>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</si>
  <si>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</si>
  <si>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</si>
  <si>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</si>
  <si>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</si>
  <si>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</si>
  <si>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</si>
  <si>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</si>
  <si>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</si>
  <si>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</si>
  <si>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</si>
  <si>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</si>
  <si>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</si>
  <si>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</si>
  <si>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</si>
  <si>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</si>
  <si>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</si>
  <si>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</si>
  <si>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</si>
  <si>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</si>
  <si>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</si>
  <si>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</si>
  <si>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</si>
  <si>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</si>
  <si>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</si>
  <si>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</si>
  <si>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</si>
  <si>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</si>
  <si>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</si>
  <si>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</si>
  <si>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</si>
  <si>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</si>
  <si>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</si>
  <si>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</si>
  <si>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</si>
  <si>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</si>
  <si>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</si>
  <si>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</si>
  <si>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</si>
  <si>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</si>
  <si>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</si>
  <si>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</si>
  <si>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</si>
  <si>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</si>
  <si>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</si>
  <si>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</si>
  <si>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</si>
  <si>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</si>
  <si>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</si>
  <si>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</si>
  <si>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</si>
  <si>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</si>
  <si>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</si>
  <si>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</si>
  <si>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</si>
  <si>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</si>
  <si>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</si>
  <si>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</si>
  <si>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</si>
  <si>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</si>
  <si>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</si>
  <si>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</si>
  <si>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</si>
  <si>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</si>
  <si>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</si>
  <si>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</si>
  <si>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</si>
  <si>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</si>
  <si>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</si>
  <si>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</si>
  <si>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</si>
  <si>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</si>
  <si>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</si>
  <si>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</si>
  <si>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</si>
  <si>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</si>
  <si>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</si>
  <si>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</si>
  <si>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</si>
  <si>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</si>
  <si>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</si>
  <si>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</si>
  <si>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</si>
  <si>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</si>
  <si>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</si>
  <si>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</si>
  <si>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</si>
  <si>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</si>
  <si>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</si>
  <si>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</si>
  <si>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</si>
  <si>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</si>
  <si>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</si>
  <si>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</si>
  <si>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</si>
  <si>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</si>
  <si>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</si>
  <si>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</si>
  <si>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</si>
  <si>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</si>
  <si>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</si>
  <si>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</si>
  <si>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</si>
  <si>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</si>
  <si>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</si>
  <si>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</si>
  <si>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</si>
  <si>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</si>
  <si>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</si>
  <si>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</si>
  <si>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</si>
  <si>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</si>
  <si>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</si>
  <si>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</si>
  <si>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</si>
  <si>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</si>
  <si>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</si>
  <si>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</si>
  <si>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</si>
  <si>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</si>
  <si>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</si>
  <si>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</si>
  <si>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</si>
  <si>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</si>
  <si>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</si>
  <si>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</si>
  <si>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</si>
  <si>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</si>
  <si>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</si>
  <si>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</si>
  <si>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</si>
  <si>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</si>
  <si>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</si>
  <si>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</si>
  <si>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</si>
  <si>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</si>
  <si>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</si>
  <si>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</si>
  <si>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</si>
  <si>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</si>
  <si>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</si>
  <si>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</si>
  <si>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</si>
  <si>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</si>
  <si>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</si>
  <si>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</si>
  <si>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</si>
  <si>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</si>
  <si>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</si>
  <si>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</si>
  <si>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</si>
  <si>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</si>
  <si>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</si>
  <si>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</si>
  <si>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</si>
  <si>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</si>
  <si>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</si>
  <si>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</si>
  <si>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</si>
  <si>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</si>
  <si>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</si>
  <si>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</si>
  <si>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</si>
  <si>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</si>
  <si>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</si>
  <si>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</si>
  <si>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</si>
  <si>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</si>
  <si>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</si>
  <si>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</si>
  <si>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</si>
  <si>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</si>
  <si>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</si>
  <si>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</si>
  <si>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</si>
  <si>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</si>
  <si>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</si>
  <si>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</si>
  <si>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</si>
  <si>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</si>
  <si>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</si>
  <si>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</si>
  <si>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</si>
  <si>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</si>
  <si>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</si>
  <si>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</si>
  <si>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</si>
  <si>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</si>
  <si>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</si>
  <si>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</si>
  <si>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</si>
  <si>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</si>
  <si>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</si>
  <si>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</si>
  <si>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</si>
  <si>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</si>
  <si>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</si>
  <si>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</si>
  <si>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</si>
  <si>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</si>
  <si>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</si>
  <si>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</si>
  <si>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</si>
  <si>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</si>
  <si>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</si>
  <si>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</si>
  <si>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</si>
  <si>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</si>
  <si>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</si>
  <si>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</si>
  <si>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</si>
  <si>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</si>
  <si>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</si>
  <si>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</si>
  <si>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</si>
  <si>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</si>
  <si>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</si>
  <si>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</si>
  <si>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</si>
  <si>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</si>
  <si>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</si>
  <si>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</si>
  <si>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</si>
  <si>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</si>
  <si>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</si>
  <si>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</si>
  <si>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</si>
  <si>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</si>
  <si>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</si>
  <si>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</si>
  <si>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</si>
  <si>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</si>
  <si>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</si>
  <si>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</si>
  <si>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</si>
  <si>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</si>
  <si>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</si>
  <si>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</si>
  <si>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</si>
  <si>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</si>
  <si>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</si>
  <si>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</si>
  <si>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</si>
  <si>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</si>
  <si>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</si>
  <si>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</si>
  <si>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</si>
  <si>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</si>
  <si>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</si>
  <si>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</si>
  <si>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</si>
  <si>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</si>
  <si>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</si>
  <si>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</si>
  <si>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</si>
  <si>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</si>
  <si>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</si>
  <si>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</si>
  <si>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</si>
  <si>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</si>
  <si>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</si>
  <si>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</si>
  <si>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</si>
  <si>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</si>
  <si>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</si>
  <si>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</si>
  <si>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</si>
  <si>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</si>
  <si>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</si>
  <si>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</si>
  <si>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</si>
  <si>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</si>
  <si>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</si>
  <si>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</si>
  <si>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</si>
  <si>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</si>
  <si>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</si>
  <si>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</si>
  <si>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</si>
  <si>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</si>
  <si>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</si>
  <si>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</si>
  <si>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</si>
  <si>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</si>
  <si>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</si>
  <si>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</si>
  <si>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</si>
  <si>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</si>
  <si>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</si>
  <si>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</si>
  <si>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</si>
  <si>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</si>
  <si>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</si>
  <si>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</si>
  <si>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</si>
  <si>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</si>
  <si>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</si>
  <si>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</si>
  <si>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</si>
  <si>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</si>
  <si>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</si>
  <si>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</si>
  <si>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</si>
  <si>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</si>
  <si>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</si>
  <si>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</si>
  <si>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</si>
  <si>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</si>
  <si>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</si>
  <si>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</si>
  <si>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</si>
  <si>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</si>
  <si>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</si>
  <si>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</si>
  <si>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</si>
  <si>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</si>
  <si>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</si>
  <si>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</si>
  <si>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</si>
  <si>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</si>
  <si>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</si>
  <si>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</si>
  <si>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</si>
  <si>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</si>
  <si>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</si>
  <si>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</si>
  <si>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</si>
  <si>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</si>
  <si>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</si>
  <si>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</si>
  <si>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</si>
  <si>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</si>
  <si>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</si>
  <si>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</si>
  <si>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</si>
  <si>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</si>
  <si>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</si>
  <si>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</si>
  <si>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</si>
  <si>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</si>
  <si>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</si>
  <si>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</si>
  <si>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</si>
  <si>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</si>
  <si>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</si>
  <si>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</si>
  <si>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</si>
  <si>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</si>
  <si>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</si>
  <si>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</si>
  <si>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</si>
  <si>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</si>
  <si>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</si>
  <si>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</si>
  <si>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</si>
  <si>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</si>
  <si>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</si>
  <si>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</si>
  <si>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</si>
  <si>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</si>
  <si>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</si>
  <si>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</si>
  <si>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</si>
  <si>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</si>
  <si>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</si>
  <si>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</si>
  <si>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</si>
  <si>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</si>
  <si>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</si>
  <si>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</si>
  <si>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</si>
  <si>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</si>
  <si>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</si>
  <si>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</si>
  <si>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</si>
  <si>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</si>
  <si>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</si>
  <si>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</si>
  <si>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</si>
  <si>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</si>
  <si>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</si>
  <si>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</si>
  <si>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</si>
  <si>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</si>
  <si>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</si>
  <si>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</si>
  <si>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</si>
  <si>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</si>
  <si>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</si>
  <si>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</si>
  <si>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</si>
  <si>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</si>
  <si>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</si>
  <si>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</si>
  <si>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</si>
  <si>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</si>
  <si>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</si>
  <si>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</si>
  <si>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</si>
  <si>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</si>
  <si>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</si>
  <si>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</si>
  <si>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</si>
  <si>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</si>
  <si>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</si>
  <si>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</si>
  <si>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</si>
  <si>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</si>
  <si>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</si>
  <si>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</si>
  <si>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</si>
  <si>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</si>
  <si>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</si>
  <si>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</si>
  <si>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</si>
  <si>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</si>
  <si>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</si>
  <si>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</si>
  <si>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</si>
  <si>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</si>
  <si>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</si>
  <si>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</si>
  <si>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</si>
  <si>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</si>
  <si>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</si>
  <si>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</si>
  <si>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</si>
  <si>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</si>
  <si>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</si>
  <si>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</si>
  <si>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</si>
  <si>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</si>
  <si>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</si>
  <si>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</si>
  <si>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</si>
  <si>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</si>
  <si>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</si>
  <si>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</si>
  <si>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</si>
  <si>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</si>
  <si>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</si>
  <si>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</si>
  <si>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</si>
  <si>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</si>
  <si>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</si>
  <si>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</si>
  <si>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</si>
  <si>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</si>
  <si>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</si>
  <si>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</si>
  <si>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</si>
  <si>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</si>
  <si>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</si>
  <si>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</si>
  <si>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</si>
  <si>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</si>
  <si>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</si>
  <si>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</si>
  <si>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</si>
  <si>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</si>
  <si>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</si>
  <si>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</si>
  <si>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</si>
  <si>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</si>
  <si>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</si>
  <si>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</si>
  <si>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</si>
  <si>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</si>
  <si>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</si>
  <si>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</si>
  <si>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</si>
  <si>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</si>
  <si>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</si>
  <si>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</si>
  <si>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</si>
  <si>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</si>
  <si>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</si>
  <si>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</si>
  <si>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</si>
  <si>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</si>
  <si>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</si>
  <si>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</si>
  <si>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</si>
  <si>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</si>
  <si>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</si>
  <si>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</si>
  <si>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</si>
  <si>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</si>
  <si>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</si>
  <si>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</si>
  <si>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</si>
  <si>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</si>
  <si>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</si>
  <si>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</si>
  <si>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</si>
  <si>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</si>
  <si>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</si>
  <si>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</si>
  <si>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</si>
  <si>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</si>
  <si>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</si>
  <si>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</si>
  <si>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</si>
  <si>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</si>
  <si>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</si>
  <si>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</si>
  <si>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</si>
  <si>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</si>
  <si>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</si>
  <si>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</si>
  <si>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</si>
  <si>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</si>
  <si>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</si>
  <si>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</si>
  <si>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</si>
  <si>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</si>
  <si>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</si>
  <si>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</si>
  <si>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</si>
  <si>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</si>
  <si>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</si>
  <si>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</si>
  <si>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</si>
  <si>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</si>
  <si>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</si>
  <si>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</si>
  <si>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</si>
  <si>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</si>
  <si>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</si>
  <si>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</si>
  <si>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</si>
  <si>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</si>
  <si>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</si>
  <si>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</si>
  <si>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</si>
  <si>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</si>
  <si>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</si>
  <si>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</si>
  <si>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</si>
  <si>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</si>
  <si>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</si>
  <si>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</si>
  <si>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</si>
  <si>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</si>
  <si>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</si>
  <si>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</si>
  <si>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</si>
  <si>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</si>
  <si>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</si>
  <si>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</si>
  <si>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</si>
  <si>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</si>
  <si>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</si>
  <si>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</si>
  <si>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</si>
  <si>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</si>
  <si>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</si>
  <si>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</si>
  <si>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</si>
  <si>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</si>
  <si>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</si>
  <si>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</si>
  <si>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</si>
  <si>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</si>
  <si>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</si>
  <si>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</si>
  <si>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</si>
  <si>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</si>
  <si>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</si>
  <si>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</si>
  <si>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</si>
  <si>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</si>
  <si>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</si>
  <si>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</si>
  <si>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</si>
  <si>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</si>
  <si>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</si>
  <si>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</si>
  <si>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</si>
  <si>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</si>
  <si>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</si>
  <si>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</si>
  <si>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</si>
  <si>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</si>
  <si>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</si>
  <si>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</si>
  <si>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</si>
  <si>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</si>
  <si>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</si>
  <si>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</si>
  <si>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</si>
  <si>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</si>
  <si>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</si>
  <si>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</si>
  <si>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</si>
  <si>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</si>
  <si>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</si>
  <si>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</si>
  <si>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</si>
  <si>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</si>
  <si>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</si>
  <si>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</si>
  <si>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</si>
  <si>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</si>
  <si>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</si>
  <si>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</si>
  <si>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</si>
  <si>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</si>
  <si>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</si>
  <si>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</si>
  <si>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</si>
  <si>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</si>
  <si>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</si>
  <si>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</si>
  <si>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</si>
  <si>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</si>
  <si>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</si>
  <si>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</si>
  <si>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</si>
  <si>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</si>
  <si>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</si>
  <si>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</si>
  <si>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</si>
  <si>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</si>
  <si>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</si>
  <si>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</si>
  <si>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</si>
  <si>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</si>
  <si>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</si>
  <si>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</si>
  <si>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</si>
  <si>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</si>
  <si>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</si>
  <si>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</si>
  <si>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</si>
  <si>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</si>
  <si>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</si>
  <si>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</si>
  <si>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</si>
  <si>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</si>
  <si>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</si>
  <si>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</si>
  <si>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</si>
  <si>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</si>
  <si>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</si>
  <si>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</si>
  <si>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</si>
  <si>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</si>
  <si>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</si>
  <si>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</si>
  <si>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</si>
  <si>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</si>
  <si>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</si>
  <si>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</si>
  <si>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</si>
  <si>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</si>
  <si>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</si>
  <si>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</si>
  <si>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</si>
  <si>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</si>
  <si>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</si>
  <si>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</si>
  <si>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</si>
  <si>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</si>
  <si>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</si>
  <si>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</si>
  <si>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</si>
  <si>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</si>
  <si>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</si>
  <si>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</si>
  <si>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</si>
  <si>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</si>
  <si>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</si>
  <si>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</si>
  <si>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</si>
  <si>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</si>
  <si>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</si>
  <si>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</si>
  <si>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</si>
  <si>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</si>
  <si>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</si>
  <si>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</si>
  <si>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</si>
  <si>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</si>
  <si>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</si>
  <si>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</si>
  <si>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</si>
  <si>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</si>
  <si>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</si>
  <si>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</si>
  <si>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</si>
  <si>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</si>
  <si>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</si>
  <si>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</si>
  <si>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</si>
  <si>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</si>
  <si>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</si>
  <si>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</si>
  <si>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</si>
  <si>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</si>
  <si>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</si>
  <si>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</si>
  <si>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</si>
  <si>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</si>
  <si>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</si>
  <si>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</si>
  <si>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</si>
  <si>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</si>
  <si>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</si>
  <si>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</si>
  <si>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</si>
  <si>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</si>
  <si>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</si>
  <si>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</si>
  <si>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</si>
  <si>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</si>
  <si>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</si>
  <si>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</si>
  <si>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</si>
  <si>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</si>
  <si>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</si>
  <si>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</si>
  <si>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</si>
  <si>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</si>
  <si>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</si>
  <si>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</si>
  <si>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</si>
  <si>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</si>
  <si>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</si>
  <si>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</si>
  <si>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</si>
  <si>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</si>
  <si>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</si>
  <si>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</si>
  <si>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</si>
  <si>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</si>
  <si>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</si>
  <si>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</si>
  <si>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</si>
  <si>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</si>
  <si>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</si>
  <si>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</si>
  <si>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</si>
  <si>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</si>
  <si>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</si>
  <si>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</si>
  <si>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</si>
  <si>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</si>
  <si>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</si>
  <si>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</si>
  <si>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</si>
  <si>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</si>
  <si>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</si>
  <si>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</si>
  <si>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</si>
  <si>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</si>
  <si>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</si>
  <si>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</si>
  <si>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</si>
  <si>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</si>
  <si>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</si>
  <si>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</si>
  <si>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</si>
  <si>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</si>
  <si>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</si>
  <si>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</si>
  <si>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</si>
  <si>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</si>
  <si>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</si>
  <si>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</si>
  <si>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</si>
  <si>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</si>
  <si>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</si>
  <si>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</si>
  <si>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</si>
  <si>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</si>
  <si>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</si>
  <si>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</si>
  <si>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</si>
  <si>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</si>
  <si>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</si>
  <si>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</si>
  <si>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</si>
  <si>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</si>
  <si>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</si>
  <si>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</si>
  <si>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</si>
  <si>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</si>
  <si>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</si>
  <si>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</si>
  <si>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</si>
  <si>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</si>
  <si>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</si>
  <si>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</si>
  <si>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</si>
  <si>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</si>
  <si>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</si>
  <si>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</si>
  <si>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</si>
  <si>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</si>
  <si>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</si>
  <si>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</si>
  <si>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</si>
  <si>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</si>
  <si>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</si>
  <si>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</si>
  <si>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</si>
  <si>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</si>
  <si>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</si>
  <si>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</si>
  <si>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</si>
  <si>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</si>
  <si>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</si>
  <si>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</si>
  <si>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</si>
  <si>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</si>
  <si>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</si>
  <si>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</si>
  <si>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</si>
  <si>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</si>
  <si>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</si>
  <si>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</si>
  <si>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</si>
  <si>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</si>
  <si>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</si>
  <si>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</si>
  <si>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</si>
  <si>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</si>
  <si>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</si>
  <si>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</si>
  <si>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</si>
  <si>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</si>
  <si>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</si>
  <si>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</si>
  <si>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</si>
  <si>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</si>
  <si>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</si>
  <si>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</si>
  <si>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</si>
  <si>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</si>
  <si>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</si>
  <si>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</si>
  <si>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</si>
  <si>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</si>
  <si>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</si>
  <si>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</si>
  <si>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</si>
  <si>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</si>
  <si>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</si>
  <si>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</si>
  <si>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</si>
  <si>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</si>
  <si>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</si>
  <si>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</si>
  <si>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</si>
  <si>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</si>
  <si>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</si>
  <si>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</si>
  <si>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</si>
  <si>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</si>
  <si>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</si>
  <si>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</si>
  <si>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</si>
  <si>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</si>
  <si>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</si>
  <si>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</si>
  <si>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</si>
  <si>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</si>
  <si>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</si>
  <si>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</si>
  <si>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</si>
  <si>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</si>
  <si>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</si>
  <si>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</si>
  <si>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</si>
  <si>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</si>
  <si>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</si>
  <si>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</si>
  <si>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</si>
  <si>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</si>
  <si>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</si>
  <si>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</si>
  <si>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</si>
  <si>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</si>
  <si>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</si>
  <si>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</si>
  <si>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</si>
  <si>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</si>
  <si>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</si>
  <si>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</si>
  <si>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</si>
  <si>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</si>
  <si>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</si>
  <si>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</si>
  <si>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</si>
  <si>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</si>
  <si>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</si>
  <si>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</si>
  <si>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</si>
  <si>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</si>
  <si>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</si>
  <si>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</si>
  <si>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</si>
  <si>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</si>
  <si>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</si>
  <si>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</si>
  <si>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</si>
  <si>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</si>
  <si>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</si>
  <si>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</si>
  <si>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</si>
  <si>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</si>
  <si>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</si>
  <si>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</si>
  <si>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</si>
  <si>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</si>
  <si>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</si>
  <si>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</si>
  <si>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</si>
  <si>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</si>
  <si>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</si>
  <si>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</si>
  <si>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</si>
  <si>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</si>
  <si>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</si>
  <si>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</si>
  <si>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</si>
  <si>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</si>
  <si>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</si>
  <si>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</si>
  <si>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</si>
  <si>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</si>
  <si>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</si>
  <si>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</si>
  <si>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</si>
  <si>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</si>
  <si>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</si>
  <si>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</si>
  <si>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</si>
  <si>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</si>
  <si>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</si>
  <si>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</si>
  <si>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</si>
  <si>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</si>
  <si>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</si>
  <si>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</si>
  <si>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</si>
  <si>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</si>
  <si>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</si>
  <si>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</si>
  <si>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</si>
  <si>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</si>
  <si>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</si>
  <si>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</si>
  <si>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</si>
  <si>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</si>
  <si>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</si>
  <si>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</si>
  <si>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</si>
  <si>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</si>
  <si>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</si>
  <si>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</si>
  <si>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</si>
  <si>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</si>
  <si>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</si>
  <si>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</si>
  <si>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</si>
  <si>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</si>
  <si>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</si>
  <si>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</si>
  <si>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</si>
  <si>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</si>
  <si>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</si>
  <si>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</si>
  <si>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</si>
  <si>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</si>
  <si>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</si>
  <si>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</si>
  <si>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</si>
  <si>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</si>
  <si>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</si>
  <si>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</si>
  <si>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</si>
  <si>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</si>
  <si>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</si>
  <si>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</si>
  <si>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</si>
  <si>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</si>
  <si>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</si>
  <si>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</si>
  <si>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</si>
  <si>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</si>
  <si>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</si>
  <si>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</si>
  <si>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</si>
  <si>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</si>
  <si>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</si>
  <si>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</si>
  <si>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</si>
  <si>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</si>
  <si>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</si>
  <si>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</si>
  <si>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</si>
  <si>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</si>
  <si>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</si>
  <si>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</si>
  <si>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</si>
  <si>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</si>
  <si>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</si>
  <si>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</si>
  <si>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</si>
  <si>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</si>
  <si>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</si>
  <si>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</si>
  <si>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</si>
  <si>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</si>
  <si>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</si>
  <si>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</si>
  <si>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</si>
  <si>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</si>
  <si>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</si>
  <si>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</si>
  <si>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</si>
  <si>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</si>
  <si>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</si>
  <si>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</si>
  <si>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</si>
  <si>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</si>
  <si>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</si>
  <si>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</si>
  <si>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</si>
  <si>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</si>
  <si>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</si>
  <si>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</si>
  <si>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</si>
  <si>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</si>
  <si>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</si>
  <si>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</si>
  <si>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</si>
  <si>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</si>
  <si>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</si>
  <si>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</si>
  <si>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</si>
  <si>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</si>
  <si>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</si>
  <si>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</si>
  <si>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</si>
  <si>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</si>
  <si>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</si>
  <si>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</si>
  <si>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</si>
  <si>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</si>
  <si>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</si>
  <si>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</si>
  <si>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</si>
  <si>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</si>
  <si>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</si>
  <si>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</si>
  <si>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</si>
  <si>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</si>
  <si>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</si>
  <si>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</si>
  <si>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</si>
  <si>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</si>
  <si>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</si>
  <si>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</si>
  <si>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</si>
  <si>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</si>
  <si>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</si>
  <si>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</si>
  <si>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</si>
  <si>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</si>
  <si>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</si>
  <si>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</si>
  <si>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</si>
  <si>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</si>
  <si>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</si>
  <si>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</si>
  <si>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</si>
  <si>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</si>
  <si>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</si>
  <si>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</si>
  <si>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</si>
  <si>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</si>
  <si>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</si>
  <si>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</si>
  <si>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</si>
  <si>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</si>
  <si>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</si>
  <si>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</si>
  <si>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</si>
  <si>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</si>
  <si>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</si>
  <si>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</si>
  <si>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</si>
  <si>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</si>
  <si>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</si>
  <si>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</si>
  <si>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</si>
  <si>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</si>
  <si>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</si>
  <si>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</si>
  <si>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</si>
  <si>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</si>
  <si>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</si>
  <si>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</si>
  <si>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</si>
  <si>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</si>
  <si>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</si>
  <si>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</si>
  <si>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</si>
  <si>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</si>
  <si>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</si>
  <si>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</si>
  <si>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</si>
  <si>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</si>
  <si>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</si>
  <si>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</si>
  <si>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</si>
  <si>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</si>
  <si>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</si>
  <si>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</si>
  <si>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</si>
  <si>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</si>
  <si>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</si>
  <si>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</si>
  <si>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</si>
  <si>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</si>
  <si>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</si>
  <si>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</si>
  <si>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</si>
  <si>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</si>
  <si>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</si>
  <si>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</si>
  <si>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</si>
  <si>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</si>
  <si>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</si>
  <si>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</si>
  <si>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</si>
  <si>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</si>
  <si>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</si>
  <si>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</si>
  <si>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</si>
  <si>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</si>
  <si>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</si>
  <si>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</si>
  <si>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</si>
  <si>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</si>
  <si>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</si>
  <si>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</si>
  <si>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</si>
  <si>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</si>
  <si>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</si>
  <si>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</si>
  <si>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</si>
  <si>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</si>
  <si>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</si>
  <si>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</si>
  <si>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</si>
  <si>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</si>
  <si>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</si>
  <si>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</si>
  <si>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</si>
  <si>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</si>
  <si>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</si>
  <si>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</si>
  <si>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</si>
  <si>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</si>
  <si>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</si>
  <si>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</si>
  <si>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</si>
  <si>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</si>
  <si>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</si>
  <si>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</si>
  <si>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</si>
  <si>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</si>
  <si>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</si>
  <si>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</si>
  <si>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</si>
  <si>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</si>
  <si>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</si>
  <si>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</si>
  <si>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</si>
  <si>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</si>
  <si>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</si>
  <si>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</si>
  <si>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</si>
  <si>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</si>
  <si>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</si>
  <si>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</si>
  <si>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</si>
  <si>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</si>
  <si>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</si>
  <si>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</si>
  <si>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</si>
  <si>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</si>
  <si>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</si>
  <si>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</si>
  <si>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</si>
  <si>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</si>
  <si>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</si>
  <si>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</si>
  <si>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</si>
  <si>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</si>
  <si>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</si>
  <si>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</si>
  <si>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</si>
  <si>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</si>
  <si>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</si>
  <si>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</si>
  <si>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</si>
  <si>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</si>
  <si>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</si>
  <si>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</si>
  <si>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</si>
  <si>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</si>
  <si>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</si>
  <si>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</si>
  <si>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</si>
  <si>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</si>
  <si>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</si>
  <si>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</si>
  <si>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</si>
  <si>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</si>
  <si>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</si>
  <si>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</si>
  <si>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</si>
  <si>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</si>
  <si>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</si>
  <si>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</si>
  <si>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</si>
  <si>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</si>
  <si>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</si>
  <si>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</si>
  <si>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</si>
  <si>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</si>
  <si>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</si>
  <si>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</si>
  <si>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</si>
  <si>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</si>
  <si>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</si>
  <si>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</si>
  <si>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</si>
  <si>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</si>
  <si>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</si>
  <si>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</si>
  <si>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</si>
  <si>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</si>
  <si>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</si>
  <si>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</si>
  <si>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</si>
  <si>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</si>
  <si>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</si>
  <si>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</si>
  <si>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</si>
  <si>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</si>
  <si>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</si>
  <si>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</si>
  <si>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</si>
  <si>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</si>
  <si>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</si>
  <si>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</si>
  <si>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</si>
  <si>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</si>
  <si>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</si>
  <si>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</si>
  <si>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</si>
  <si>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</si>
  <si>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</si>
  <si>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</si>
  <si>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</si>
  <si>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</si>
  <si>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</si>
  <si>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</si>
  <si>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</si>
  <si>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</si>
  <si>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</si>
  <si>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</si>
  <si>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</si>
  <si>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</si>
  <si>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</si>
  <si>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</si>
  <si>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</si>
  <si>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</si>
  <si>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</si>
  <si>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</si>
  <si>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</si>
  <si>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</si>
  <si>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</si>
  <si>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</si>
  <si>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</si>
  <si>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</si>
  <si>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</si>
  <si>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</si>
  <si>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</si>
  <si>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</si>
  <si>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</si>
  <si>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</si>
  <si>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</si>
  <si>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</si>
  <si>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</si>
  <si>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</si>
  <si>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</si>
  <si>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</si>
  <si>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</si>
  <si>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</si>
  <si>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</si>
  <si>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</si>
  <si>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</si>
  <si>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</si>
  <si>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</si>
  <si>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</si>
  <si>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</si>
  <si>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</si>
  <si>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</si>
  <si>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</si>
  <si>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</si>
  <si>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</si>
  <si>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</si>
  <si>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</si>
  <si>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</si>
  <si>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</si>
  <si>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</si>
  <si>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</si>
  <si>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</si>
  <si>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</si>
  <si>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</si>
  <si>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</si>
  <si>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</si>
  <si>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</si>
  <si>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</si>
  <si>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</si>
  <si>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</si>
  <si>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</si>
  <si>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</si>
  <si>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</si>
  <si>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</si>
  <si>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</si>
  <si>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</si>
  <si>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</si>
  <si>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</si>
  <si>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</si>
  <si>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</si>
  <si>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</si>
  <si>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</si>
  <si>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</si>
  <si>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</si>
  <si>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</si>
  <si>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</si>
  <si>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</si>
  <si>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</si>
  <si>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</si>
  <si>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</si>
  <si>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</si>
  <si>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</si>
  <si>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</si>
  <si>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</si>
  <si>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</si>
  <si>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</si>
  <si>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</si>
  <si>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</si>
  <si>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</si>
  <si>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</si>
  <si>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</si>
  <si>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</si>
  <si>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</si>
  <si>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</si>
  <si>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</si>
  <si>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</si>
  <si>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</si>
  <si>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</si>
  <si>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</si>
  <si>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</si>
  <si>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</si>
  <si>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</si>
  <si>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</si>
  <si>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</si>
  <si>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</si>
  <si>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</si>
  <si>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</si>
  <si>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</si>
  <si>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</si>
  <si>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</si>
  <si>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</si>
  <si>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</si>
  <si>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</si>
  <si>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</si>
  <si>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</si>
  <si>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</si>
  <si>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</si>
  <si>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</si>
  <si>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</si>
  <si>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</si>
  <si>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</si>
  <si>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</si>
  <si>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</si>
  <si>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</si>
  <si>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</si>
  <si>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</si>
  <si>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</si>
  <si>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</si>
  <si>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</si>
  <si>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</si>
  <si>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</si>
  <si>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</si>
  <si>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</si>
  <si>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</si>
  <si>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</si>
  <si>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</si>
  <si>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</si>
  <si>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</si>
  <si>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</si>
  <si>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</si>
  <si>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</si>
  <si>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</si>
  <si>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</si>
  <si>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</si>
  <si>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</si>
  <si>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</si>
  <si>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</si>
  <si>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</si>
  <si>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</si>
  <si>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</si>
  <si>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</si>
  <si>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</si>
  <si>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</si>
  <si>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</si>
  <si>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</si>
  <si>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</si>
  <si>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</si>
  <si>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</si>
  <si>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</si>
  <si>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</si>
  <si>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</si>
  <si>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</si>
  <si>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</si>
  <si>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</si>
  <si>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</si>
  <si>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</si>
  <si>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</si>
  <si>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</si>
  <si>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</si>
  <si>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</si>
  <si>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</si>
  <si>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</si>
  <si>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</si>
  <si>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</si>
  <si>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</si>
  <si>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</si>
  <si>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</si>
  <si>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</si>
  <si>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</si>
  <si>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</si>
  <si>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</si>
  <si>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</si>
  <si>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</si>
  <si>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</si>
  <si>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</si>
  <si>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</si>
  <si>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</si>
  <si>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</si>
  <si>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</si>
  <si>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</si>
  <si>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</si>
  <si>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</si>
  <si>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</si>
  <si>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</si>
  <si>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</si>
  <si>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</si>
  <si>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</si>
  <si>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</si>
  <si>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</si>
  <si>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</si>
  <si>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</si>
  <si>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</si>
  <si>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</si>
  <si>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</si>
  <si>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</si>
  <si>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</si>
  <si>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</si>
  <si>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</si>
  <si>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</si>
  <si>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</si>
  <si>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</si>
  <si>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</si>
  <si>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</si>
  <si>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</si>
  <si>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</si>
  <si>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</si>
  <si>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</si>
  <si>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</si>
  <si>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</si>
  <si>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</si>
  <si>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</si>
  <si>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</si>
  <si>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</si>
  <si>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</si>
  <si>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</si>
  <si>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</si>
  <si>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</si>
  <si>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</si>
  <si>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</si>
  <si>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</si>
  <si>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</si>
  <si>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</si>
  <si>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</si>
  <si>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</si>
  <si>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</si>
  <si>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</si>
  <si>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</si>
  <si>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</si>
  <si>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</si>
  <si>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</si>
  <si>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</si>
  <si>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</si>
  <si>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</si>
  <si>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</si>
  <si>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</si>
  <si>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</si>
  <si>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</si>
  <si>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</si>
  <si>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</si>
  <si>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</si>
  <si>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</si>
  <si>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</si>
  <si>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</si>
  <si>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</si>
  <si>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</si>
  <si>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</si>
  <si>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</si>
  <si>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</si>
  <si>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</si>
  <si>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</si>
  <si>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</si>
  <si>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</si>
  <si>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</si>
  <si>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</si>
  <si>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</si>
  <si>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</si>
  <si>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</si>
  <si>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</si>
  <si>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</si>
  <si>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</si>
  <si>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</si>
  <si>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</si>
  <si>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</si>
  <si>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</si>
  <si>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</si>
  <si>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</si>
  <si>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</si>
  <si>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</si>
  <si>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</si>
  <si>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</si>
  <si>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</si>
  <si>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</si>
  <si>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</si>
  <si>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</si>
  <si>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</si>
  <si>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</si>
  <si>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</si>
  <si>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</si>
  <si>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</si>
  <si>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</si>
  <si>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</si>
  <si>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</si>
  <si>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</si>
  <si>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</si>
  <si>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</si>
  <si>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</si>
  <si>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</si>
  <si>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</si>
  <si>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</si>
  <si>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</si>
  <si>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</si>
  <si>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</si>
  <si>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</si>
  <si>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</si>
  <si>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</si>
  <si>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</si>
  <si>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</si>
  <si>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</si>
  <si>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</si>
  <si>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</si>
  <si>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</si>
  <si>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</si>
  <si>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</si>
  <si>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</si>
  <si>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</si>
  <si>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</si>
  <si>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</si>
  <si>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</si>
  <si>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</si>
  <si>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</si>
  <si>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</si>
  <si>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</si>
  <si>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</si>
  <si>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</si>
  <si>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</si>
  <si>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</si>
  <si>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</si>
  <si>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</si>
  <si>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</si>
  <si>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</si>
  <si>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</si>
  <si>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</si>
  <si>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</si>
  <si>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</si>
  <si>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</si>
  <si>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</si>
  <si>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</si>
  <si>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</si>
  <si>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</si>
  <si>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</si>
  <si>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</si>
  <si>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</si>
  <si>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</si>
  <si>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</si>
  <si>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</si>
  <si>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</si>
  <si>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</si>
  <si>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</si>
  <si>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</si>
  <si>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</si>
  <si>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</si>
  <si>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</si>
  <si>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</si>
  <si>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</si>
  <si>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</si>
  <si>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</si>
  <si>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</si>
  <si>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</si>
  <si>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</si>
  <si>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</si>
  <si>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</si>
  <si>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</si>
  <si>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</si>
  <si>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</si>
  <si>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</si>
  <si>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</si>
  <si>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</si>
  <si>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</si>
  <si>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</si>
  <si>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</si>
  <si>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</si>
  <si>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</si>
  <si>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</si>
  <si>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</si>
  <si>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</si>
  <si>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</si>
  <si>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</si>
  <si>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</si>
  <si>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</si>
  <si>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</si>
  <si>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</si>
  <si>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</si>
  <si>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</si>
  <si>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</si>
  <si>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</si>
  <si>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</si>
  <si>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</si>
  <si>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</si>
  <si>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</si>
  <si>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</si>
  <si>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</si>
  <si>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</si>
  <si>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</si>
  <si>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</si>
  <si>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</si>
  <si>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</si>
  <si>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</si>
  <si>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</si>
  <si>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</si>
  <si>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</si>
  <si>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</si>
  <si>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</si>
  <si>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</si>
  <si>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</si>
  <si>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</si>
  <si>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</si>
  <si>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</si>
  <si>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</si>
  <si>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</si>
  <si>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</si>
  <si>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</si>
  <si>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</si>
  <si>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</si>
  <si>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</si>
  <si>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</si>
  <si>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</si>
  <si>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</si>
  <si>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</si>
  <si>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</si>
  <si>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</si>
  <si>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</si>
  <si>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</si>
  <si>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</si>
  <si>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</si>
  <si>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</si>
  <si>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</si>
  <si>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</si>
  <si>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</si>
  <si>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</si>
  <si>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</si>
  <si>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</si>
  <si>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</si>
  <si>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</si>
  <si>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</si>
  <si>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</si>
  <si>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</si>
  <si>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</si>
  <si>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</si>
  <si>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</si>
  <si>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</si>
  <si>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</si>
  <si>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</si>
  <si>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</si>
  <si>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</si>
  <si>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</si>
  <si>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</si>
  <si>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</si>
  <si>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</si>
  <si>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</si>
  <si>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</si>
  <si>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</si>
  <si>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</si>
  <si>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</si>
  <si>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</si>
  <si>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</si>
  <si>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</si>
  <si>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</si>
  <si>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</si>
  <si>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</si>
  <si>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</si>
  <si>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</si>
  <si>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</si>
  <si>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</si>
  <si>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</si>
  <si>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</si>
  <si>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</si>
  <si>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</si>
  <si>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</si>
  <si>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</si>
  <si>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</si>
  <si>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</si>
  <si>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</si>
  <si>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</si>
  <si>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</si>
  <si>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</si>
  <si>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</si>
  <si>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</si>
  <si>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</si>
  <si>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</si>
  <si>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</si>
  <si>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</si>
  <si>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</si>
  <si>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</si>
  <si>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</si>
  <si>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</si>
  <si>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</si>
  <si>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</si>
  <si>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</si>
  <si>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</si>
  <si>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</si>
  <si>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</si>
  <si>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</si>
  <si>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</si>
  <si>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</si>
  <si>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</si>
  <si>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</si>
  <si>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</si>
  <si>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</si>
  <si>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</si>
  <si>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</si>
  <si>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</si>
  <si>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</si>
  <si>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</si>
  <si>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</si>
  <si>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</si>
  <si>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</si>
  <si>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</si>
  <si>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</si>
  <si>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</si>
  <si>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</si>
  <si>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</si>
  <si>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</si>
  <si>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</si>
  <si>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</si>
  <si>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</si>
  <si>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</si>
  <si>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</si>
  <si>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</si>
  <si>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</si>
  <si>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</si>
  <si>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</si>
  <si>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</si>
  <si>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</si>
  <si>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</si>
  <si>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</si>
  <si>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</si>
  <si>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</si>
  <si>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</si>
  <si>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</si>
  <si>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</si>
  <si>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</si>
  <si>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</si>
  <si>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</si>
  <si>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</si>
  <si>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</si>
  <si>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</si>
  <si>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</si>
  <si>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</si>
  <si>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</si>
  <si>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</si>
  <si>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</si>
  <si>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</si>
  <si>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</si>
  <si>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</si>
  <si>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</si>
  <si>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</si>
  <si>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</si>
  <si>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</si>
  <si>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</si>
  <si>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</si>
  <si>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</si>
  <si>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</si>
  <si>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</si>
  <si>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</si>
  <si>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</si>
  <si>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</si>
  <si>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</si>
  <si>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</si>
  <si>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</si>
  <si>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</si>
  <si>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</si>
  <si>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</si>
  <si>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</si>
  <si>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</si>
  <si>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</si>
  <si>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</si>
  <si>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</si>
  <si>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</si>
  <si>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</si>
  <si>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</si>
  <si>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</si>
  <si>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</si>
  <si>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</si>
  <si>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</si>
  <si>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</si>
  <si>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</si>
  <si>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</si>
  <si>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</si>
  <si>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</si>
  <si>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</si>
  <si>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</si>
  <si>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</si>
  <si>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</si>
  <si>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</si>
  <si>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</si>
  <si>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</si>
  <si>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</si>
  <si>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</si>
  <si>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</si>
  <si>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</si>
  <si>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</si>
  <si>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</si>
  <si>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</si>
  <si>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</si>
  <si>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</si>
  <si>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</si>
  <si>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</si>
  <si>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</si>
  <si>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</si>
  <si>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</si>
  <si>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</si>
  <si>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</si>
  <si>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</si>
  <si>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</si>
  <si>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</si>
  <si>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</si>
  <si>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</si>
  <si>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</si>
  <si>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</si>
  <si>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</si>
  <si>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</si>
  <si>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</si>
  <si>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</si>
  <si>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</si>
  <si>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</si>
  <si>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</si>
  <si>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</si>
  <si>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</si>
  <si>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</si>
  <si>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</si>
  <si>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</si>
  <si>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</si>
  <si>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</si>
  <si>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</si>
  <si>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</si>
  <si>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</si>
  <si>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</si>
  <si>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</si>
  <si>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</si>
  <si>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</si>
  <si>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</si>
  <si>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</si>
  <si>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</si>
  <si>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</si>
  <si>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</si>
  <si>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</si>
  <si>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</si>
  <si>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</si>
  <si>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</si>
  <si>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</si>
  <si>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</si>
  <si>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</si>
  <si>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</si>
  <si>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</si>
  <si>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</si>
  <si>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</si>
  <si>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</si>
  <si>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</si>
  <si>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</si>
  <si>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</si>
  <si>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</si>
  <si>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</si>
  <si>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</si>
  <si>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</si>
  <si>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</si>
  <si>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</si>
  <si>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</si>
  <si>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</si>
  <si>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</si>
  <si>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</si>
  <si>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</si>
  <si>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</si>
  <si>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</si>
  <si>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</si>
  <si>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</si>
  <si>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</si>
  <si>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</si>
  <si>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</si>
  <si>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</si>
  <si>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</si>
  <si>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</si>
  <si>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</si>
  <si>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</si>
  <si>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</si>
  <si>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</si>
  <si>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</si>
  <si>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</si>
  <si>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</si>
  <si>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</si>
  <si>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</si>
  <si>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</si>
  <si>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</si>
  <si>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</si>
  <si>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</si>
  <si>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</si>
  <si>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</si>
  <si>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</si>
  <si>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</si>
  <si>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</si>
  <si>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</si>
  <si>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</si>
  <si>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</si>
  <si>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</si>
  <si>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</si>
  <si>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</si>
  <si>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</si>
  <si>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</si>
  <si>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</si>
  <si>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</si>
  <si>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</si>
  <si>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</si>
  <si>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</si>
  <si>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</si>
  <si>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</si>
  <si>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</si>
  <si>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</si>
  <si>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</si>
  <si>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</si>
  <si>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</si>
  <si>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</si>
  <si>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</si>
  <si>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</si>
  <si>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</si>
  <si>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</si>
  <si>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</si>
  <si>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</si>
  <si>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</si>
  <si>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</si>
  <si>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</si>
  <si>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</si>
  <si>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</si>
  <si>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</si>
  <si>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</si>
  <si>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</si>
  <si>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</si>
  <si>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</si>
  <si>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</si>
  <si>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</si>
  <si>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</si>
  <si>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</si>
  <si>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</si>
  <si>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</si>
  <si>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</si>
  <si>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</si>
  <si>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</si>
  <si>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</si>
  <si>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</si>
  <si>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</si>
  <si>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</si>
  <si>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</si>
  <si>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</si>
  <si>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</si>
  <si>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</si>
  <si>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</si>
  <si>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</si>
  <si>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</si>
  <si>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</si>
  <si>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</si>
  <si>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</si>
  <si>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</si>
  <si>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</si>
  <si>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</si>
  <si>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</si>
  <si>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</si>
  <si>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</si>
  <si>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</si>
  <si>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</si>
  <si>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</si>
  <si>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</si>
  <si>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</si>
  <si>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</si>
  <si>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</si>
  <si>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</si>
  <si>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</si>
  <si>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</si>
  <si>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</si>
  <si>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</si>
  <si>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</si>
  <si>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</si>
  <si>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</si>
  <si>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</si>
  <si>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</si>
  <si>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</si>
  <si>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</si>
  <si>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</si>
  <si>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</si>
  <si>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</si>
  <si>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</si>
  <si>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</si>
  <si>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</si>
  <si>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</si>
  <si>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</si>
  <si>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</si>
  <si>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</si>
  <si>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</si>
  <si>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</si>
  <si>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</si>
  <si>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</si>
  <si>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</si>
  <si>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</si>
  <si>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</si>
  <si>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</si>
  <si>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</si>
  <si>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</si>
  <si>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</si>
  <si>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</si>
  <si>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</si>
  <si>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</si>
  <si>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</si>
  <si>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</si>
  <si>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</si>
  <si>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</si>
  <si>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</si>
  <si>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</si>
  <si>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</si>
  <si>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</si>
  <si>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</si>
  <si>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</si>
  <si>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</si>
  <si>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</si>
  <si>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</si>
  <si>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</si>
  <si>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</si>
  <si>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</si>
  <si>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</si>
  <si>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</si>
  <si>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</si>
  <si>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</si>
  <si>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</si>
  <si>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</si>
  <si>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</si>
  <si>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</si>
  <si>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</si>
  <si>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</si>
  <si>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</si>
  <si>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</si>
  <si>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</si>
  <si>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</si>
  <si>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</si>
  <si>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</si>
  <si>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</si>
  <si>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</si>
  <si>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</si>
  <si>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</si>
  <si>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</si>
  <si>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</si>
  <si>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</si>
  <si>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</si>
  <si>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</si>
  <si>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</si>
  <si>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</si>
  <si>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</si>
  <si>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</si>
  <si>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</si>
  <si>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</si>
  <si>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</si>
  <si>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</si>
  <si>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</si>
  <si>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</si>
  <si>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</si>
  <si>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</si>
  <si>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</si>
  <si>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</si>
  <si>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</si>
  <si>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</si>
  <si>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</si>
  <si>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</si>
  <si>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</si>
  <si>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</si>
  <si>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</si>
  <si>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</si>
  <si>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</si>
  <si>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</si>
  <si>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</si>
  <si>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</si>
  <si>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</si>
  <si>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</si>
  <si>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</si>
  <si>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</si>
  <si>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</si>
  <si>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</si>
  <si>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</si>
  <si>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</si>
  <si>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</si>
  <si>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</si>
  <si>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</si>
  <si>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</si>
  <si>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</si>
  <si>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</si>
  <si>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</si>
  <si>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</si>
  <si>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</si>
  <si>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</si>
  <si>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</si>
  <si>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</si>
  <si>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</si>
  <si>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</si>
  <si>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</si>
  <si>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</si>
  <si>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</si>
  <si>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</si>
  <si>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</si>
  <si>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</si>
  <si>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</si>
  <si>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</si>
  <si>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</si>
  <si>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</si>
  <si>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</si>
  <si>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</si>
  <si>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</si>
  <si>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</si>
  <si>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</si>
  <si>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</si>
  <si>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</si>
  <si>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</si>
  <si>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</si>
  <si>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</si>
  <si>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</si>
  <si>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</si>
  <si>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</si>
  <si>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</si>
  <si>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</si>
  <si>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</si>
  <si>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</si>
  <si>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</si>
  <si>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</si>
  <si>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</si>
  <si>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</si>
  <si>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</si>
  <si>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</si>
  <si>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</si>
  <si>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</si>
  <si>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</si>
  <si>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</si>
  <si>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</si>
  <si>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</si>
  <si>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</si>
  <si>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</si>
  <si>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</si>
  <si>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</si>
  <si>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</si>
  <si>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</si>
  <si>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</si>
  <si>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</si>
  <si>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</si>
  <si>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</si>
  <si>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</si>
  <si>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</si>
  <si>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</si>
  <si>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</si>
  <si>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</si>
  <si>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</si>
  <si>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</si>
  <si>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</si>
  <si>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</si>
  <si>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</si>
  <si>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</si>
  <si>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</si>
  <si>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</si>
  <si>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</si>
  <si>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</si>
  <si>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</si>
  <si>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</si>
  <si>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</si>
  <si>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</si>
  <si>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</si>
  <si>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</si>
  <si>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</si>
  <si>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</si>
  <si>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</si>
  <si>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</si>
  <si>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</si>
  <si>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</si>
  <si>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</si>
  <si>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</si>
  <si>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</si>
  <si>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</si>
  <si>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</si>
  <si>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</si>
  <si>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</si>
  <si>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</si>
  <si>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</si>
  <si>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</si>
  <si>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</si>
  <si>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</si>
  <si>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</si>
  <si>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</si>
  <si>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</si>
  <si>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</si>
  <si>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</si>
  <si>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</si>
  <si>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</si>
  <si>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</si>
  <si>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</si>
  <si>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</si>
  <si>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</si>
  <si>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</si>
  <si>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</si>
  <si>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</si>
  <si>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</si>
  <si>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</si>
  <si>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</si>
  <si>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</si>
  <si>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</si>
  <si>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</si>
  <si>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</si>
  <si>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</si>
  <si>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</si>
  <si>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</si>
  <si>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</si>
  <si>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</si>
  <si>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</si>
  <si>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</si>
  <si>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</si>
  <si>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</si>
  <si>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</si>
  <si>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</si>
  <si>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</si>
  <si>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</si>
  <si>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</si>
  <si>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</si>
  <si>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</si>
  <si>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</si>
  <si>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</si>
  <si>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</si>
  <si>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</si>
  <si>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</si>
  <si>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</si>
  <si>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</si>
  <si>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</si>
  <si>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</si>
  <si>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</si>
  <si>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</si>
  <si>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</si>
  <si>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</si>
  <si>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</si>
  <si>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</si>
  <si>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</si>
  <si>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</si>
  <si>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</si>
  <si>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</si>
  <si>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</si>
  <si>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</si>
  <si>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</si>
  <si>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</si>
  <si>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</si>
  <si>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</si>
  <si>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</si>
  <si>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</si>
  <si>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</si>
  <si>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</si>
  <si>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</si>
  <si>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</si>
  <si>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</si>
  <si>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</si>
  <si>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</si>
  <si>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</si>
  <si>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</si>
  <si>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</si>
  <si>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</si>
  <si>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</si>
  <si>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</si>
  <si>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</si>
  <si>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</si>
  <si>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</si>
  <si>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</si>
  <si>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</si>
  <si>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</si>
  <si>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</si>
  <si>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</si>
  <si>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</si>
  <si>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</si>
  <si>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</si>
  <si>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</si>
  <si>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</si>
  <si>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</si>
  <si>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</si>
  <si>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</si>
  <si>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</si>
  <si>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</si>
  <si>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</si>
  <si>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</si>
  <si>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</si>
  <si>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</si>
  <si>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</si>
  <si>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</si>
  <si>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</si>
  <si>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</si>
  <si>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</si>
  <si>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</si>
  <si>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</si>
  <si>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</si>
  <si>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</si>
  <si>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</si>
  <si>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</si>
  <si>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</si>
  <si>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</si>
  <si>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</si>
  <si>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</si>
  <si>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</si>
  <si>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</si>
  <si>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</si>
  <si>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</si>
  <si>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</si>
  <si>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</si>
  <si>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</si>
  <si>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</si>
  <si>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</si>
  <si>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</si>
  <si>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</si>
  <si>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</si>
  <si>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</si>
  <si>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</si>
  <si>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</si>
  <si>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</si>
  <si>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</si>
  <si>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</si>
  <si>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</si>
  <si>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</si>
  <si>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</si>
  <si>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</si>
  <si>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</si>
  <si>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</si>
  <si>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</si>
  <si>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</si>
  <si>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</si>
  <si>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</si>
  <si>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</si>
  <si>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</si>
  <si>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</si>
  <si>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</si>
  <si>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</si>
  <si>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</si>
  <si>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</si>
  <si>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</si>
  <si>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</si>
  <si>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</si>
  <si>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</si>
  <si>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</si>
  <si>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</si>
  <si>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</si>
  <si>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</si>
  <si>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</si>
  <si>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</si>
  <si>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</si>
  <si>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</si>
  <si>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</si>
  <si>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</si>
  <si>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</si>
  <si>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</si>
  <si>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</si>
  <si>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</si>
  <si>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</si>
  <si>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</si>
  <si>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</si>
  <si>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</si>
  <si>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</si>
  <si>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</si>
  <si>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</si>
  <si>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</si>
  <si>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</si>
  <si>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</si>
  <si>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</si>
  <si>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</si>
  <si>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</si>
  <si>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</si>
  <si>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</si>
  <si>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</si>
  <si>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</si>
  <si>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</si>
  <si>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</si>
  <si>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</si>
  <si>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</si>
  <si>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</si>
  <si>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</si>
  <si>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</si>
  <si>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</si>
  <si>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</si>
  <si>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</si>
  <si>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</si>
  <si>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</si>
  <si>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</si>
  <si>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</si>
  <si>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</si>
  <si>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</si>
  <si>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</si>
  <si>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</si>
  <si>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</si>
  <si>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</si>
  <si>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</si>
  <si>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</si>
  <si>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</si>
  <si>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</si>
  <si>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</si>
  <si>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</si>
  <si>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</si>
  <si>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</si>
  <si>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</si>
  <si>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</si>
  <si>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</si>
  <si>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</si>
  <si>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</si>
  <si>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</si>
  <si>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</si>
  <si>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</si>
  <si>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</si>
  <si>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</si>
  <si>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</si>
  <si>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</si>
  <si>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</si>
  <si>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</si>
  <si>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</si>
  <si>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</si>
  <si>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</si>
  <si>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</si>
  <si>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</si>
  <si>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</si>
  <si>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</si>
  <si>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</si>
  <si>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</si>
  <si>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</si>
  <si>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</si>
  <si>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</si>
  <si>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</si>
  <si>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</si>
  <si>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</si>
  <si>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</si>
  <si>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</si>
  <si>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</si>
  <si>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</si>
  <si>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</si>
  <si>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</si>
  <si>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</si>
  <si>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</si>
  <si>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</si>
  <si>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</si>
  <si>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</si>
  <si>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</si>
  <si>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</si>
  <si>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</si>
  <si>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</si>
  <si>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</si>
  <si>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</si>
  <si>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</si>
  <si>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</si>
  <si>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</si>
  <si>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</si>
  <si>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</si>
  <si>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</si>
  <si>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</si>
  <si>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</si>
  <si>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</si>
  <si>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</si>
  <si>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</si>
  <si>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</si>
  <si>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</si>
  <si>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</si>
  <si>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</si>
  <si>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</si>
  <si>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</si>
  <si>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</si>
  <si>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</si>
  <si>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</si>
  <si>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</si>
  <si>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</si>
  <si>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</si>
  <si>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</si>
  <si>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</si>
  <si>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</si>
  <si>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</si>
  <si>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</si>
  <si>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</si>
  <si>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</si>
  <si>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</si>
  <si>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</si>
  <si>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</si>
  <si>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</si>
  <si>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</si>
  <si>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</si>
  <si>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</si>
  <si>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</si>
  <si>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</si>
  <si>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</si>
  <si>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</si>
  <si>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</si>
  <si>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</si>
  <si>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</si>
  <si>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</si>
  <si>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</si>
  <si>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</si>
  <si>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</si>
  <si>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</si>
  <si>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</si>
  <si>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</si>
  <si>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</si>
  <si>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</si>
  <si>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</si>
  <si>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</si>
  <si>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</si>
  <si>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</si>
  <si>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</si>
  <si>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</si>
  <si>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</si>
  <si>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</si>
  <si>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</si>
  <si>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</si>
  <si>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</si>
  <si>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</si>
  <si>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</si>
  <si>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</si>
  <si>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</si>
  <si>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</si>
  <si>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</si>
  <si>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</si>
  <si>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</si>
  <si>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</si>
  <si>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</si>
  <si>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</si>
  <si>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</si>
  <si>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</si>
  <si>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</si>
  <si>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</si>
  <si>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</si>
  <si>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</si>
  <si>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</si>
  <si>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</si>
  <si>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</si>
  <si>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</si>
  <si>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</si>
  <si>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</si>
  <si>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</si>
  <si>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</si>
  <si>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</si>
  <si>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</si>
  <si>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</si>
  <si>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</si>
  <si>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</si>
  <si>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</si>
  <si>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</si>
  <si>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</si>
  <si>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</si>
  <si>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</si>
  <si>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</si>
  <si>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</si>
  <si>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</si>
  <si>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</si>
  <si>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</si>
  <si>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</si>
  <si>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</si>
  <si>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</si>
  <si>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</si>
  <si>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</si>
  <si>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</si>
  <si>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</si>
  <si>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</si>
  <si>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</si>
  <si>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</si>
  <si>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</si>
  <si>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</si>
  <si>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</si>
  <si>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</si>
  <si>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</si>
  <si>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</si>
  <si>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</si>
  <si>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</si>
  <si>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</si>
  <si>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</si>
  <si>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</si>
  <si>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</si>
  <si>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</si>
  <si>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</si>
  <si>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</si>
  <si>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</si>
  <si>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</si>
  <si>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</si>
  <si>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</si>
  <si>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</si>
  <si>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</si>
  <si>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</si>
  <si>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</si>
  <si>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</si>
  <si>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</si>
  <si>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</si>
  <si>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</si>
  <si>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</si>
  <si>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</si>
  <si>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</si>
  <si>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</si>
  <si>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</si>
  <si>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</si>
  <si>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</si>
  <si>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</si>
  <si>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</si>
  <si>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</si>
  <si>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</si>
  <si>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</si>
  <si>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</si>
  <si>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</si>
  <si>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</si>
  <si>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</si>
  <si>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</si>
  <si>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</si>
  <si>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</si>
  <si>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</si>
  <si>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</si>
  <si>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</si>
  <si>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</si>
  <si>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</si>
  <si>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</si>
  <si>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</si>
  <si>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</si>
  <si>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</si>
  <si>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</si>
  <si>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</si>
  <si>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</si>
  <si>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</si>
  <si>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</si>
  <si>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</si>
  <si>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</si>
  <si>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</si>
  <si>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</si>
  <si>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</si>
  <si>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</si>
  <si>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</si>
  <si>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</si>
  <si>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</si>
  <si>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</si>
  <si>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</si>
  <si>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</si>
  <si>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</si>
  <si>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</si>
  <si>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</si>
  <si>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</si>
  <si>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</si>
  <si>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</si>
  <si>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</si>
  <si>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</si>
  <si>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</si>
  <si>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</si>
  <si>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</si>
  <si>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</si>
  <si>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</si>
  <si>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</si>
  <si>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</si>
  <si>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</si>
  <si>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</si>
  <si>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</si>
  <si>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</si>
  <si>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</si>
  <si>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</si>
  <si>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</si>
  <si>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</si>
  <si>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</si>
  <si>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</si>
  <si>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</si>
  <si>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</si>
  <si>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</si>
  <si>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</si>
  <si>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</si>
  <si>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</si>
  <si>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</si>
  <si>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</si>
  <si>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</si>
  <si>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</si>
  <si>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</si>
  <si>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</si>
  <si>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</si>
  <si>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</si>
  <si>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</si>
  <si>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</si>
  <si>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</si>
  <si>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</si>
  <si>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</si>
  <si>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</si>
  <si>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</si>
  <si>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</si>
  <si>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</si>
  <si>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</si>
  <si>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</si>
  <si>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</si>
  <si>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</si>
  <si>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</si>
  <si>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</si>
  <si>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</si>
  <si>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</si>
  <si>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</si>
  <si>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</si>
  <si>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</si>
  <si>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</si>
  <si>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</si>
  <si>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</si>
  <si>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</si>
  <si>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</si>
  <si>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</si>
  <si>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</si>
  <si>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</si>
  <si>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</si>
  <si>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</si>
  <si>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</si>
  <si>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</si>
  <si>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</si>
  <si>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</si>
  <si>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</si>
  <si>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</si>
  <si>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</si>
  <si>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</si>
  <si>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</si>
  <si>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</si>
  <si>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</si>
  <si>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</si>
  <si>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</si>
  <si>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</si>
  <si>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</si>
  <si>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</si>
  <si>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</si>
  <si>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</si>
  <si>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</si>
  <si>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</si>
  <si>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</si>
  <si>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</si>
  <si>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</si>
  <si>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</si>
  <si>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</si>
  <si>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</si>
  <si>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</si>
  <si>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</si>
  <si>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</si>
  <si>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</si>
  <si>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</si>
  <si>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</si>
  <si>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</si>
  <si>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</si>
  <si>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</si>
  <si>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</si>
  <si>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</si>
  <si>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</si>
  <si>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</si>
  <si>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</si>
  <si>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</si>
  <si>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</si>
  <si>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</si>
  <si>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</si>
  <si>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</si>
  <si>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</si>
  <si>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</si>
  <si>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</si>
  <si>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</si>
  <si>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</si>
  <si>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</si>
  <si>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</si>
  <si>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</si>
  <si>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</si>
  <si>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</si>
  <si>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</si>
  <si>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</si>
  <si>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</si>
  <si>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</si>
  <si>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</si>
  <si>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</si>
  <si>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</si>
  <si>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</si>
  <si>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</si>
  <si>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</si>
  <si>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</si>
  <si>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</si>
  <si>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</si>
  <si>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</si>
  <si>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</si>
  <si>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</si>
  <si>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</si>
  <si>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</si>
  <si>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</si>
  <si>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</si>
  <si>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</si>
  <si>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</si>
  <si>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</si>
  <si>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</si>
  <si>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</si>
  <si>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</si>
  <si>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</si>
  <si>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</si>
  <si>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</si>
  <si>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</si>
  <si>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</si>
  <si>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</si>
  <si>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</si>
  <si>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</si>
  <si>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</si>
  <si>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</si>
  <si>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</si>
  <si>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</si>
  <si>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</si>
  <si>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</si>
  <si>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</si>
  <si>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</si>
  <si>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</si>
  <si>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</si>
  <si>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</si>
  <si>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</si>
  <si>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</si>
  <si>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</si>
  <si>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</si>
  <si>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</si>
  <si>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</si>
  <si>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</si>
  <si>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</si>
  <si>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</si>
  <si>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</si>
  <si>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</si>
  <si>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</si>
  <si>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</si>
  <si>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</si>
  <si>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</si>
  <si>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</si>
  <si>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</si>
  <si>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</si>
  <si>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</si>
  <si>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</si>
  <si>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</si>
  <si>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</si>
  <si>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</si>
  <si>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</si>
  <si>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</si>
  <si>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</si>
  <si>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</si>
  <si>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</si>
  <si>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</si>
  <si>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</si>
  <si>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</si>
  <si>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</si>
  <si>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</si>
  <si>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</si>
  <si>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</si>
  <si>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</si>
  <si>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</si>
  <si>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</si>
  <si>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</si>
  <si>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</si>
  <si>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</si>
  <si>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</si>
  <si>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</si>
  <si>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</si>
  <si>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</si>
  <si>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</si>
  <si>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</si>
  <si>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</si>
  <si>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</si>
  <si>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</si>
  <si>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</si>
  <si>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</si>
  <si>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</si>
  <si>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</si>
  <si>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</si>
  <si>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</si>
  <si>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</si>
  <si>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</si>
  <si>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</si>
  <si>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</si>
  <si>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</si>
  <si>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</si>
  <si>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</si>
  <si>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</si>
  <si>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</si>
  <si>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</si>
  <si>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</si>
  <si>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</si>
  <si>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</si>
  <si>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</si>
  <si>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</si>
  <si>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</si>
  <si>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</si>
  <si>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</si>
  <si>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</si>
  <si>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</si>
  <si>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</si>
  <si>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</si>
  <si>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</si>
  <si>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</si>
  <si>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</si>
  <si>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</si>
  <si>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</si>
  <si>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</si>
  <si>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</si>
  <si>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</si>
  <si>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</si>
  <si>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</si>
  <si>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</si>
  <si>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</si>
  <si>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</si>
  <si>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</si>
  <si>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</si>
  <si>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</si>
  <si>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</si>
  <si>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</si>
  <si>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</si>
  <si>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</si>
  <si>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</si>
  <si>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</si>
  <si>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</si>
  <si>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</si>
  <si>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</si>
  <si>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</si>
  <si>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</si>
  <si>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</si>
  <si>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</si>
  <si>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</si>
  <si>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</si>
  <si>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</si>
  <si>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</si>
  <si>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</si>
  <si>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</si>
  <si>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</si>
  <si>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</si>
  <si>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</si>
  <si>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</si>
  <si>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</si>
  <si>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</si>
  <si>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</si>
  <si>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</si>
  <si>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</si>
  <si>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</si>
  <si>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</si>
  <si>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</si>
  <si>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</si>
  <si>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</si>
  <si>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</si>
  <si>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</si>
  <si>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</si>
  <si>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</si>
  <si>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</si>
  <si>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</si>
  <si>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</si>
  <si>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</si>
  <si>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</si>
  <si>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</si>
  <si>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</si>
  <si>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</si>
  <si>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</si>
  <si>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</si>
  <si>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</si>
  <si>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</si>
  <si>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</si>
  <si>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</si>
  <si>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</si>
  <si>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</si>
  <si>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</si>
  <si>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</si>
  <si>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</si>
  <si>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</si>
  <si>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</si>
  <si>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</si>
  <si>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</si>
  <si>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</si>
  <si>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</si>
  <si>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</si>
  <si>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</si>
  <si>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</si>
  <si>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</si>
  <si>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</si>
  <si>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</si>
  <si>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</si>
  <si>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</si>
  <si>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</si>
  <si>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</si>
  <si>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</si>
  <si>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</si>
  <si>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</si>
  <si>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</si>
  <si>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</si>
  <si>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</si>
  <si>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</si>
  <si>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</si>
  <si>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</si>
  <si>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</si>
  <si>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</si>
  <si>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</si>
  <si>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</si>
  <si>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</si>
  <si>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</si>
  <si>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</si>
  <si>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</si>
  <si>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</si>
  <si>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</si>
  <si>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</si>
  <si>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</si>
  <si>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</si>
  <si>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</si>
  <si>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</si>
  <si>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</si>
  <si>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</si>
  <si>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</si>
  <si>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</si>
  <si>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</si>
  <si>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</si>
  <si>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</si>
  <si>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</si>
  <si>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</si>
  <si>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</si>
  <si>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</si>
  <si>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</si>
  <si>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</si>
  <si>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</si>
  <si>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</si>
  <si>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</si>
  <si>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</si>
  <si>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</si>
  <si>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</si>
  <si>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</si>
  <si>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</si>
  <si>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</si>
  <si>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</si>
  <si>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</si>
  <si>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</si>
  <si>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</si>
  <si>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</si>
  <si>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</si>
  <si>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</si>
  <si>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</si>
  <si>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</si>
  <si>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</si>
  <si>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</si>
  <si>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</si>
  <si>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</si>
  <si>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</si>
  <si>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</si>
  <si>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</si>
  <si>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</si>
  <si>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</si>
  <si>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</si>
  <si>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</si>
  <si>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</si>
  <si>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</si>
  <si>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</si>
  <si>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</si>
  <si>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</si>
  <si>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</si>
  <si>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</si>
  <si>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</si>
  <si>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</si>
  <si>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</si>
  <si>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</si>
  <si>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</si>
  <si>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</si>
  <si>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</si>
  <si>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</si>
  <si>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</si>
  <si>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</si>
  <si>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</si>
  <si>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</si>
  <si>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</si>
  <si>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</si>
  <si>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</si>
  <si>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</si>
  <si>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</si>
  <si>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</si>
  <si>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</si>
  <si>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</si>
  <si>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</si>
  <si>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</si>
  <si>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</si>
  <si>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</si>
  <si>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</si>
  <si>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</si>
  <si>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</si>
  <si>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</si>
  <si>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</si>
  <si>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</si>
  <si>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</si>
  <si>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</si>
  <si>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</si>
  <si>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</si>
  <si>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</si>
  <si>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</si>
  <si>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</si>
  <si>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</si>
  <si>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</si>
  <si>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</si>
  <si>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</si>
  <si>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</si>
  <si>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</si>
  <si>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</si>
  <si>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</si>
  <si>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</si>
  <si>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</si>
  <si>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</si>
  <si>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</si>
  <si>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</si>
  <si>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</si>
  <si>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</si>
  <si>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</si>
  <si>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</si>
  <si>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</si>
  <si>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</si>
  <si>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</si>
  <si>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</si>
  <si>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</si>
  <si>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</si>
  <si>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</si>
  <si>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</si>
  <si>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</si>
  <si>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</si>
  <si>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</si>
  <si>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</si>
  <si>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</si>
  <si>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</si>
  <si>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</si>
  <si>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</si>
  <si>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</si>
  <si>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</si>
  <si>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</si>
  <si>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</si>
  <si>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</si>
  <si>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</si>
  <si>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</si>
  <si>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</si>
  <si>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</si>
  <si>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</si>
  <si>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</si>
  <si>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</si>
  <si>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</si>
  <si>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</si>
  <si>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</si>
  <si>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</si>
  <si>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</si>
  <si>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</si>
  <si>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</si>
  <si>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</si>
  <si>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</si>
  <si>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</si>
  <si>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</si>
  <si>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</si>
  <si>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</si>
  <si>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</si>
  <si>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</si>
  <si>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</si>
  <si>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</si>
  <si>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</si>
  <si>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</si>
  <si>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</si>
  <si>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</si>
  <si>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</si>
  <si>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</si>
  <si>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</si>
  <si>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</si>
  <si>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</si>
  <si>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</si>
  <si>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</si>
  <si>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</si>
  <si>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</si>
  <si>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</si>
  <si>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</si>
  <si>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</si>
  <si>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</si>
  <si>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</si>
  <si>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</si>
  <si>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</si>
  <si>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</si>
  <si>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</si>
  <si>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</si>
  <si>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</si>
  <si>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</si>
  <si>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</si>
  <si>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</si>
  <si>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</si>
  <si>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</si>
  <si>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</si>
  <si>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</si>
  <si>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</si>
  <si>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</si>
  <si>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</si>
  <si>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</si>
  <si>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</si>
  <si>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</si>
  <si>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</si>
  <si>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</si>
  <si>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</si>
  <si>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</si>
  <si>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</si>
  <si>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</si>
  <si>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</si>
  <si>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</si>
  <si>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</si>
  <si>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</si>
  <si>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</si>
  <si>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</si>
  <si>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</si>
  <si>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</si>
  <si>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</si>
  <si>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</si>
  <si>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</si>
  <si>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</si>
  <si>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</si>
  <si>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</si>
  <si>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</si>
  <si>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</si>
  <si>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</si>
  <si>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</si>
  <si>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</si>
  <si>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</si>
  <si>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</si>
  <si>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</si>
  <si>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</si>
  <si>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</si>
  <si>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</si>
  <si>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</si>
  <si>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</si>
  <si>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</si>
  <si>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</si>
  <si>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</si>
  <si>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</si>
  <si>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</si>
  <si>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</si>
  <si>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</si>
  <si>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</si>
  <si>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</si>
  <si>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</si>
  <si>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</si>
  <si>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</si>
  <si>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</si>
  <si>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</si>
  <si>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</si>
  <si>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</si>
  <si>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</si>
  <si>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</si>
  <si>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</si>
  <si>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</si>
  <si>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</si>
  <si>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</si>
  <si>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</si>
  <si>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</si>
  <si>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</si>
  <si>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</si>
  <si>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</si>
  <si>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</si>
  <si>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</si>
  <si>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</si>
  <si>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</si>
  <si>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</si>
  <si>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</si>
  <si>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</si>
  <si>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</si>
  <si>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</si>
  <si>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</si>
  <si>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</si>
  <si>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</si>
  <si>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</si>
  <si>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</si>
  <si>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</si>
  <si>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</si>
  <si>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</si>
  <si>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</si>
  <si>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</si>
  <si>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</si>
  <si>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</si>
  <si>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</si>
  <si>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</si>
  <si>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</si>
  <si>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</si>
  <si>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</si>
  <si>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</si>
  <si>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</si>
  <si>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</si>
  <si>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</si>
  <si>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</si>
  <si>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</si>
  <si>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</si>
  <si>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</si>
  <si>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</si>
  <si>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</si>
  <si>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</si>
  <si>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</si>
  <si>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</si>
  <si>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</si>
  <si>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</si>
  <si>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</si>
  <si>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</si>
  <si>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</si>
  <si>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</si>
  <si>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</si>
  <si>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</si>
  <si>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</si>
  <si>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</si>
  <si>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</si>
  <si>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</si>
  <si>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</si>
  <si>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</si>
  <si>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</si>
  <si>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</si>
  <si>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</si>
  <si>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</si>
  <si>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</si>
  <si>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</si>
  <si>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</si>
  <si>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</si>
  <si>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</si>
  <si>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</si>
  <si>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</si>
  <si>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</si>
  <si>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</si>
  <si>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</si>
  <si>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</si>
  <si>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</si>
  <si>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</si>
  <si>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</si>
  <si>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</si>
  <si>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</si>
  <si>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</si>
  <si>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</si>
  <si>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</si>
  <si>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</si>
  <si>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</si>
  <si>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</si>
  <si>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</si>
  <si>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</si>
  <si>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</si>
  <si>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</si>
  <si>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</si>
  <si>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</si>
  <si>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</si>
  <si>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</si>
  <si>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</si>
  <si>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</si>
  <si>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</si>
  <si>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</si>
  <si>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</si>
  <si>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</si>
  <si>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</si>
  <si>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</si>
  <si>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</si>
  <si>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</si>
  <si>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</si>
  <si>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</si>
  <si>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</si>
  <si>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</si>
  <si>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</si>
  <si>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</si>
  <si>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</si>
  <si>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</si>
  <si>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</si>
  <si>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</si>
  <si>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</si>
  <si>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</si>
  <si>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</si>
  <si>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</si>
  <si>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</si>
  <si>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</si>
  <si>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</si>
  <si>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</si>
  <si>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</si>
  <si>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</si>
  <si>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</si>
  <si>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</si>
  <si>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</si>
  <si>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</si>
  <si>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</si>
  <si>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</si>
  <si>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</si>
  <si>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</si>
  <si>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</si>
  <si>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</si>
  <si>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</si>
  <si>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</si>
  <si>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</si>
  <si>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</si>
  <si>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</si>
  <si>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</si>
  <si>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</si>
  <si>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</si>
  <si>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</si>
  <si>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</si>
  <si>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</si>
  <si>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</si>
  <si>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</si>
  <si>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</si>
  <si>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</si>
  <si>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</si>
  <si>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</si>
  <si>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</si>
  <si>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</si>
  <si>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</si>
  <si>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</si>
  <si>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</si>
  <si>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</si>
  <si>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</si>
  <si>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</si>
  <si>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</si>
  <si>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</si>
  <si>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</si>
  <si>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</si>
  <si>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</si>
  <si>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</si>
  <si>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</si>
  <si>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</si>
  <si>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</si>
  <si>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</si>
  <si>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</si>
  <si>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</si>
  <si>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</si>
  <si>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</si>
  <si>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</si>
  <si>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</si>
  <si>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</si>
  <si>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</si>
  <si>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</si>
  <si>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</si>
  <si>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</si>
  <si>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</si>
  <si>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</si>
  <si>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</si>
  <si>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</si>
  <si>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</si>
  <si>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</si>
  <si>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</si>
  <si>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</si>
  <si>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</si>
  <si>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</si>
  <si>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</si>
  <si>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</si>
  <si>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</si>
  <si>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</si>
  <si>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</si>
  <si>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</si>
  <si>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</si>
  <si>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</si>
  <si>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</si>
  <si>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</si>
  <si>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</si>
  <si>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</si>
  <si>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</si>
  <si>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</si>
  <si>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</si>
  <si>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</si>
  <si>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</si>
  <si>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</si>
  <si>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</si>
  <si>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</si>
  <si>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</si>
  <si>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</si>
  <si>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</si>
  <si>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</si>
  <si>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</si>
  <si>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</si>
  <si>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</si>
  <si>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</si>
  <si>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</si>
  <si>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</si>
  <si>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</si>
  <si>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</si>
  <si>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</si>
  <si>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</si>
  <si>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</si>
  <si>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</si>
  <si>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</si>
  <si>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</si>
  <si>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</si>
  <si>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</si>
  <si>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</si>
  <si>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</si>
  <si>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</si>
  <si>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</si>
  <si>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</si>
  <si>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</si>
  <si>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</si>
  <si>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</si>
  <si>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</si>
  <si>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</si>
  <si>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</si>
  <si>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</si>
  <si>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</si>
  <si>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</si>
  <si>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</si>
  <si>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</si>
  <si>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</si>
  <si>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</si>
  <si>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</si>
  <si>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</si>
  <si>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</si>
  <si>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</si>
  <si>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</si>
  <si>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</si>
  <si>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</si>
  <si>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</si>
  <si>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</si>
  <si>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</si>
  <si>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</si>
  <si>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</si>
  <si>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</si>
  <si>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</si>
  <si>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</si>
  <si>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</si>
  <si>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</si>
  <si>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</si>
  <si>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</si>
  <si>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</si>
  <si>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</si>
  <si>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</si>
  <si>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</si>
  <si>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</si>
  <si>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</si>
  <si>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</si>
  <si>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</si>
  <si>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</si>
  <si>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</si>
  <si>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</si>
  <si>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</si>
  <si>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</si>
  <si>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</si>
  <si>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</si>
  <si>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</si>
  <si>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</si>
  <si>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</si>
  <si>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</si>
  <si>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</si>
  <si>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</si>
  <si>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</si>
  <si>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</si>
  <si>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</si>
  <si>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</si>
  <si>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</si>
  <si>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</si>
  <si>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</si>
  <si>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</si>
  <si>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</si>
  <si>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</si>
  <si>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</si>
  <si>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</si>
  <si>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</si>
  <si>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</si>
  <si>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</si>
  <si>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</si>
  <si>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</si>
  <si>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</si>
  <si>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</si>
  <si>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</si>
  <si>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</si>
  <si>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</si>
  <si>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</si>
  <si>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</si>
  <si>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</si>
  <si>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</si>
  <si>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</si>
  <si>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</si>
  <si>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</si>
  <si>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</si>
  <si>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</si>
  <si>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</si>
  <si>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</si>
  <si>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</si>
  <si>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</si>
  <si>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</si>
  <si>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</si>
  <si>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</si>
  <si>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</si>
  <si>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</si>
  <si>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</si>
  <si>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</si>
  <si>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</si>
  <si>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</si>
  <si>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</si>
  <si>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</si>
  <si>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</si>
  <si>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</si>
  <si>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</si>
  <si>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</si>
  <si>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</si>
  <si>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</si>
  <si>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</si>
  <si>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</si>
  <si>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</si>
  <si>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</si>
  <si>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</si>
  <si>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</si>
  <si>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</si>
  <si>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</si>
  <si>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</si>
  <si>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</si>
  <si>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</si>
  <si>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</si>
  <si>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</si>
  <si>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</si>
  <si>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</si>
  <si>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</si>
  <si>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</si>
  <si>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</si>
  <si>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</si>
  <si>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</si>
  <si>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</si>
  <si>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</si>
  <si>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</si>
  <si>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</si>
  <si>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</si>
  <si>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</si>
  <si>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</si>
  <si>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</si>
  <si>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</si>
  <si>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</si>
  <si>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</si>
  <si>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</si>
  <si>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</si>
  <si>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</si>
  <si>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</si>
  <si>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</si>
  <si>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</si>
  <si>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</si>
  <si>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</si>
  <si>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</si>
  <si>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</si>
  <si>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</si>
  <si>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</si>
  <si>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</si>
  <si>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</si>
  <si>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</si>
  <si>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</si>
  <si>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</si>
  <si>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</si>
  <si>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</si>
  <si>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</si>
  <si>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</si>
  <si>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</si>
  <si>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</si>
  <si>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</si>
  <si>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</si>
  <si>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</si>
  <si>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</si>
  <si>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</si>
  <si>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</si>
  <si>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</si>
  <si>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</si>
  <si>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</si>
  <si>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</si>
  <si>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</si>
  <si>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</si>
  <si>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</si>
  <si>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</si>
  <si>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</si>
  <si>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</si>
  <si>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</si>
  <si>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</si>
  <si>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</si>
  <si>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</si>
  <si>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</si>
  <si>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</si>
  <si>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</si>
  <si>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</si>
  <si>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</si>
  <si>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</si>
  <si>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</si>
  <si>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</si>
  <si>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</si>
  <si>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</si>
  <si>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</si>
  <si>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</si>
  <si>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</si>
  <si>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</si>
  <si>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</si>
  <si>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</si>
  <si>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</si>
  <si>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</si>
  <si>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</si>
  <si>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</si>
  <si>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</si>
  <si>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</si>
  <si>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</si>
  <si>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</si>
  <si>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</si>
  <si>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</si>
  <si>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</si>
  <si>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</si>
  <si>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</si>
  <si>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</si>
  <si>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</si>
  <si>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</si>
  <si>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</si>
  <si>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</si>
  <si>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</si>
  <si>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</si>
  <si>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</si>
  <si>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</si>
  <si>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</si>
  <si>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</si>
  <si>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</si>
  <si>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</si>
  <si>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</si>
  <si>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</si>
  <si>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</si>
  <si>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</si>
  <si>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</si>
  <si>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</si>
  <si>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</si>
  <si>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</si>
  <si>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</si>
  <si>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</si>
  <si>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</si>
  <si>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</si>
  <si>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</si>
  <si>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</si>
  <si>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</si>
  <si>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</si>
  <si>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</si>
  <si>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</si>
  <si>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</si>
  <si>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</si>
  <si>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</si>
  <si>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</si>
  <si>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</si>
  <si>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</si>
  <si>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</si>
  <si>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</si>
  <si>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</si>
  <si>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</si>
  <si>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</si>
  <si>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</si>
  <si>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</si>
  <si>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</si>
  <si>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</si>
  <si>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</si>
  <si>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</si>
  <si>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</si>
  <si>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</si>
  <si>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</si>
  <si>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</si>
  <si>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</si>
  <si>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</si>
  <si>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</si>
  <si>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</si>
  <si>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</si>
  <si>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</si>
  <si>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</si>
  <si>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</si>
  <si>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</si>
  <si>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</si>
  <si>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</si>
  <si>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</si>
  <si>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</si>
  <si>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</si>
  <si>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</si>
  <si>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</si>
  <si>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</si>
  <si>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</si>
  <si>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</si>
  <si>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</si>
  <si>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</si>
  <si>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</si>
  <si>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</si>
  <si>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</si>
  <si>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</si>
  <si>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</si>
  <si>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</si>
  <si>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</si>
  <si>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</si>
  <si>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</si>
  <si>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</si>
  <si>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</si>
  <si>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</si>
  <si>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</si>
  <si>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</si>
  <si>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</si>
  <si>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</si>
  <si>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</si>
  <si>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</si>
  <si>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</si>
  <si>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</si>
  <si>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</si>
  <si>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</si>
  <si>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</si>
  <si>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</si>
  <si>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</si>
  <si>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</si>
  <si>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</si>
  <si>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</si>
  <si>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</si>
  <si>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</si>
  <si>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</si>
  <si>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</si>
  <si>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</si>
  <si>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</si>
  <si>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</si>
  <si>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</si>
  <si>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</si>
  <si>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</si>
  <si>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</si>
  <si>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</si>
  <si>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</si>
  <si>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</si>
  <si>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</si>
  <si>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</si>
  <si>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</si>
  <si>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</si>
  <si>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</si>
  <si>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</si>
  <si>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</si>
  <si>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</si>
  <si>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</si>
  <si>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</si>
  <si>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</si>
  <si>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</si>
  <si>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</si>
  <si>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</si>
  <si>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</si>
  <si>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</si>
  <si>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</si>
  <si>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</si>
  <si>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</si>
  <si>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</si>
  <si>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</si>
  <si>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</si>
  <si>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</si>
  <si>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</si>
  <si>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</si>
  <si>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</si>
  <si>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</si>
  <si>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</si>
  <si>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</si>
  <si>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</si>
  <si>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</si>
  <si>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</si>
  <si>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</si>
  <si>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</si>
  <si>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</si>
  <si>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</si>
  <si>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</si>
  <si>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</si>
  <si>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</si>
  <si>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</si>
  <si>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</si>
  <si>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</si>
  <si>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</si>
  <si>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</si>
  <si>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</si>
  <si>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</si>
  <si>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</si>
  <si>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</si>
  <si>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</si>
  <si>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</si>
  <si>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</si>
  <si>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</si>
  <si>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</si>
  <si>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</si>
  <si>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</si>
  <si>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</si>
  <si>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</si>
  <si>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</si>
  <si>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</si>
  <si>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</si>
  <si>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</si>
  <si>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</si>
  <si>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</si>
  <si>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</si>
  <si>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</si>
  <si>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</si>
  <si>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</si>
  <si>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</si>
  <si>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</si>
  <si>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</si>
  <si>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</si>
  <si>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</si>
  <si>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</si>
  <si>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</si>
  <si>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</si>
  <si>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</si>
  <si>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</si>
  <si>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</si>
  <si>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</si>
  <si>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</si>
  <si>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</si>
  <si>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</si>
  <si>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</si>
  <si>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</si>
  <si>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</si>
  <si>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</si>
  <si>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</si>
  <si>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</si>
  <si>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</si>
  <si>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</si>
  <si>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</si>
  <si>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</si>
  <si>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</si>
  <si>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</si>
  <si>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</si>
  <si>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</si>
  <si>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</si>
  <si>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</si>
  <si>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</si>
  <si>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</si>
  <si>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</si>
  <si>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</si>
  <si>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</si>
  <si>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</si>
  <si>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</si>
  <si>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</si>
  <si>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</si>
  <si>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</si>
  <si>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</si>
  <si>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</si>
  <si>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</si>
  <si>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</si>
  <si>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</si>
  <si>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</si>
  <si>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</si>
  <si>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</si>
  <si>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</si>
  <si>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</si>
  <si>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</si>
  <si>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</si>
  <si>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</si>
  <si>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</si>
  <si>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</si>
  <si>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</si>
  <si>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</si>
  <si>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</si>
  <si>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</si>
  <si>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</si>
  <si>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</si>
  <si>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</si>
  <si>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</si>
  <si>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</si>
  <si>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</si>
  <si>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</si>
  <si>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</si>
  <si>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</si>
  <si>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</si>
  <si>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</si>
  <si>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</si>
  <si>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</si>
  <si>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</si>
  <si>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</si>
  <si>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</si>
  <si>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</si>
  <si>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</si>
  <si>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</si>
  <si>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</si>
  <si>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</si>
  <si>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</si>
  <si>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</si>
  <si>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</si>
  <si>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</si>
  <si>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</si>
  <si>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</si>
  <si>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</si>
  <si>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</si>
  <si>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</si>
  <si>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</si>
  <si>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</si>
  <si>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</si>
  <si>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</si>
  <si>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</si>
  <si>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</si>
  <si>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</si>
  <si>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</si>
  <si>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</si>
  <si>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</si>
  <si>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</si>
  <si>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</si>
  <si>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</si>
  <si>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</si>
  <si>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</si>
  <si>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</si>
  <si>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</si>
  <si>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</si>
  <si>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</si>
  <si>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</si>
  <si>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</si>
  <si>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</si>
  <si>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</si>
  <si>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</si>
  <si>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</si>
  <si>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</si>
  <si>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</si>
  <si>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</si>
  <si>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</si>
  <si>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</si>
  <si>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</si>
  <si>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</si>
  <si>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</si>
  <si>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</si>
  <si>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</si>
  <si>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</si>
  <si>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</si>
  <si>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</si>
  <si>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</si>
  <si>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</si>
  <si>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</si>
  <si>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</si>
  <si>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</si>
  <si>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</si>
  <si>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</si>
  <si>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</si>
  <si>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</si>
  <si>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</si>
  <si>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</si>
  <si>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</si>
  <si>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</si>
  <si>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</si>
  <si>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</si>
  <si>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</si>
  <si>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</si>
  <si>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</si>
  <si>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</si>
  <si>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</si>
  <si>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</si>
  <si>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</si>
  <si>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</si>
  <si>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</si>
  <si>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</si>
  <si>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</si>
  <si>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</si>
  <si>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</si>
  <si>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</si>
  <si>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</si>
  <si>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</si>
  <si>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</si>
  <si>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</si>
  <si>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</si>
  <si>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</si>
  <si>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</si>
  <si>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</si>
  <si>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</si>
  <si>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</si>
  <si>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</si>
  <si>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</si>
  <si>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</si>
  <si>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</si>
  <si>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</si>
  <si>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</si>
  <si>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</si>
  <si>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</si>
  <si>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</si>
  <si>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</si>
  <si>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</si>
  <si>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</si>
  <si>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</si>
  <si>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</si>
  <si>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</si>
  <si>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</si>
  <si>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</si>
  <si>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</si>
  <si>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</si>
  <si>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</si>
  <si>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</si>
  <si>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</si>
  <si>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</si>
  <si>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</si>
  <si>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</si>
  <si>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</si>
  <si>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</si>
  <si>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</si>
  <si>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</si>
  <si>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</si>
  <si>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</si>
  <si>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</si>
  <si>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</si>
  <si>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</si>
  <si>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</si>
  <si>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</si>
  <si>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</si>
  <si>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</si>
  <si>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</si>
  <si>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</si>
  <si>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</si>
  <si>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</si>
  <si>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</si>
  <si>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</si>
  <si>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</si>
  <si>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</si>
  <si>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</si>
  <si>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</si>
  <si>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</si>
  <si>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</si>
  <si>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</si>
  <si>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</si>
  <si>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</si>
  <si>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</si>
  <si>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</si>
  <si>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</si>
  <si>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</si>
  <si>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</si>
  <si>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</si>
  <si>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</si>
  <si>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</si>
  <si>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</si>
  <si>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</si>
  <si>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</si>
  <si>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</si>
  <si>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</si>
  <si>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</si>
  <si>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</si>
  <si>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</si>
  <si>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</si>
  <si>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</si>
  <si>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</si>
  <si>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</si>
  <si>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</si>
  <si>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</si>
  <si>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</si>
  <si>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</si>
  <si>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</si>
  <si>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</si>
  <si>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</si>
  <si>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</si>
  <si>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</si>
  <si>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</si>
  <si>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</si>
  <si>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</si>
  <si>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</si>
  <si>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</si>
  <si>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</si>
  <si>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</si>
  <si>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</si>
  <si>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</si>
  <si>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</si>
  <si>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</si>
  <si>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</si>
  <si>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</si>
  <si>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</si>
  <si>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</si>
  <si>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</si>
  <si>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</si>
  <si>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</si>
  <si>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</si>
  <si>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</si>
  <si>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</si>
  <si>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</si>
  <si>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</si>
  <si>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</si>
  <si>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</si>
  <si>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</si>
  <si>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</si>
  <si>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</si>
  <si>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</si>
  <si>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</si>
  <si>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</si>
  <si>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</si>
  <si>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</si>
  <si>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</si>
  <si>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</si>
  <si>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</si>
  <si>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</si>
  <si>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</si>
  <si>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</si>
  <si>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</si>
  <si>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</si>
  <si>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</si>
  <si>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</si>
  <si>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</si>
  <si>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</si>
  <si>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</si>
  <si>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</si>
  <si>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</si>
  <si>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</si>
  <si>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</si>
  <si>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</si>
  <si>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</si>
  <si>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</si>
  <si>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</si>
  <si>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</si>
  <si>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</si>
  <si>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</si>
  <si>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</si>
  <si>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</si>
  <si>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</si>
  <si>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</si>
  <si>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</si>
  <si>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</si>
  <si>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</si>
  <si>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</si>
  <si>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</si>
  <si>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</si>
  <si>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</si>
  <si>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</si>
  <si>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</si>
  <si>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</si>
  <si>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</si>
  <si>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</si>
  <si>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</si>
  <si>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</si>
  <si>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</si>
  <si>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</si>
  <si>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</si>
  <si>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</si>
  <si>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</si>
  <si>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</si>
  <si>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</si>
  <si>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</si>
  <si>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</si>
  <si>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</si>
  <si>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</si>
  <si>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</si>
  <si>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</si>
  <si>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</si>
  <si>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</si>
  <si>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</si>
  <si>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</si>
  <si>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</si>
  <si>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</si>
  <si>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</si>
  <si>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</si>
  <si>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</si>
  <si>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</si>
  <si>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</si>
  <si>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</si>
  <si>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</si>
  <si>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</si>
  <si>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</si>
  <si>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</si>
  <si>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</si>
  <si>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</si>
  <si>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</si>
  <si>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</si>
  <si>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</si>
  <si>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</si>
  <si>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</si>
  <si>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</si>
  <si>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</si>
  <si>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</si>
  <si>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</si>
  <si>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</si>
  <si>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</si>
  <si>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</si>
  <si>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</si>
  <si>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</si>
  <si>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</si>
  <si>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</si>
  <si>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</si>
  <si>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</si>
  <si>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</si>
  <si>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</si>
  <si>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</si>
  <si>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</si>
  <si>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</si>
  <si>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</si>
  <si>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</si>
  <si>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</si>
  <si>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</si>
  <si>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</si>
  <si>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</si>
  <si>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</si>
  <si>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</si>
  <si>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</si>
  <si>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</si>
  <si>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</si>
  <si>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</si>
  <si>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</si>
  <si>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</si>
  <si>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</si>
  <si>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</si>
  <si>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</si>
  <si>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</si>
  <si>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</si>
  <si>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</si>
  <si>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</si>
  <si>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</si>
  <si>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</si>
  <si>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</si>
  <si>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</si>
  <si>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</si>
  <si>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</si>
  <si>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</si>
  <si>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</si>
  <si>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</si>
  <si>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</si>
  <si>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</si>
  <si>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</si>
  <si>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</si>
  <si>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</si>
  <si>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</si>
  <si>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</si>
  <si>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</si>
  <si>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</si>
  <si>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</si>
  <si>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</si>
  <si>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</si>
  <si>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</si>
  <si>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</si>
  <si>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</si>
  <si>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</si>
  <si>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</si>
  <si>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</si>
  <si>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</si>
  <si>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</si>
  <si>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</si>
  <si>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</si>
  <si>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</si>
  <si>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</si>
  <si>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</si>
  <si>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</si>
  <si>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</si>
  <si>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</si>
  <si>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</si>
  <si>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</si>
  <si>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</si>
  <si>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</si>
  <si>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</si>
  <si>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</si>
  <si>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</si>
  <si>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</si>
  <si>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</si>
  <si>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</si>
  <si>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</si>
  <si>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</si>
  <si>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</si>
  <si>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</si>
  <si>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</si>
  <si>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</si>
  <si>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</si>
  <si>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</si>
  <si>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</si>
  <si>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</si>
  <si>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</si>
  <si>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</si>
  <si>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</si>
  <si>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</si>
  <si>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</si>
  <si>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</si>
  <si>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</si>
  <si>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</si>
  <si>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</si>
  <si>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</si>
  <si>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</si>
  <si>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</si>
  <si>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</si>
  <si>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</si>
  <si>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</si>
  <si>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</si>
  <si>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</si>
  <si>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</si>
  <si>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</si>
  <si>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</si>
  <si>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</si>
  <si>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</si>
  <si>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</si>
  <si>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</si>
  <si>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</si>
  <si>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</si>
  <si>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</si>
  <si>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</si>
  <si>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</si>
  <si>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</si>
  <si>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</si>
  <si>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</si>
  <si>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</si>
  <si>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</si>
  <si>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</si>
  <si>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</si>
  <si>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</si>
  <si>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</si>
  <si>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</si>
  <si>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</si>
  <si>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</si>
  <si>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</si>
  <si>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</si>
  <si>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</si>
  <si>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</si>
  <si>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</si>
  <si>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</si>
  <si>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</si>
  <si>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</si>
  <si>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</si>
  <si>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</si>
  <si>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</si>
  <si>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</si>
  <si>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</si>
  <si>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</si>
  <si>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</si>
  <si>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</si>
  <si>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</si>
  <si>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</si>
  <si>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</si>
  <si>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</si>
  <si>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</si>
  <si>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</si>
  <si>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</si>
  <si>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</si>
  <si>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</si>
  <si>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</si>
  <si>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</si>
  <si>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</si>
  <si>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</si>
  <si>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</si>
  <si>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</si>
  <si>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</si>
  <si>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</si>
  <si>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</si>
  <si>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</si>
  <si>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</si>
  <si>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</si>
  <si>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</si>
  <si>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</si>
  <si>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</si>
  <si>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</si>
  <si>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</si>
  <si>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</si>
  <si>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</si>
  <si>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</si>
  <si>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</si>
  <si>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</si>
  <si>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</si>
  <si>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</si>
  <si>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</si>
  <si>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</si>
  <si>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</si>
  <si>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</si>
  <si>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</si>
  <si>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</si>
  <si>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</si>
  <si>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</si>
  <si>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</si>
  <si>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</si>
  <si>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</si>
  <si>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</si>
  <si>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</si>
  <si>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</si>
  <si>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</si>
  <si>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</si>
  <si>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</si>
  <si>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</si>
  <si>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</si>
  <si>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</si>
  <si>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</si>
  <si>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</si>
  <si>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</si>
  <si>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</si>
  <si>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</si>
  <si>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</si>
  <si>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</si>
  <si>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</si>
  <si>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</si>
  <si>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</si>
  <si>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</si>
  <si>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</si>
  <si>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</si>
  <si>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</si>
  <si>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</si>
  <si>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</si>
  <si>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</si>
  <si>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</si>
  <si>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</si>
  <si>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</si>
  <si>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</si>
  <si>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</si>
  <si>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</si>
  <si>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</si>
  <si>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</si>
  <si>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</si>
  <si>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</si>
  <si>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</si>
  <si>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</si>
  <si>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</si>
  <si>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</si>
  <si>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</si>
  <si>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</si>
  <si>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</si>
  <si>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</si>
  <si>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</si>
  <si>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</si>
  <si>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</si>
  <si>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</si>
  <si>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</si>
  <si>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</si>
  <si>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</si>
  <si>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</si>
  <si>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</si>
  <si>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</si>
  <si>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</si>
  <si>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</si>
  <si>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</si>
  <si>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</si>
  <si>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</si>
  <si>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</si>
  <si>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</si>
  <si>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</si>
  <si>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</si>
  <si>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</si>
  <si>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</si>
  <si>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</si>
  <si>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</si>
  <si>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</si>
  <si>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</si>
  <si>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</si>
  <si>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</si>
  <si>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</si>
  <si>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</si>
  <si>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</si>
  <si>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</si>
  <si>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</si>
  <si>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</si>
  <si>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</si>
  <si>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</si>
  <si>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</si>
  <si>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</si>
  <si>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</si>
  <si>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</si>
  <si>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</si>
  <si>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</si>
  <si>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</si>
  <si>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</si>
  <si>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</si>
  <si>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</si>
  <si>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</si>
  <si>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</si>
  <si>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</si>
  <si>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</si>
  <si>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</si>
  <si>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</si>
  <si>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</si>
  <si>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</si>
  <si>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</si>
  <si>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</si>
  <si>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</si>
  <si>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</si>
  <si>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</si>
  <si>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</si>
  <si>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</si>
  <si>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</si>
  <si>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</si>
  <si>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</si>
  <si>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</si>
  <si>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</si>
  <si>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</si>
  <si>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</si>
  <si>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</si>
  <si>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</si>
  <si>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</si>
  <si>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</si>
  <si>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</si>
  <si>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</si>
  <si>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</si>
  <si>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</si>
  <si>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</si>
  <si>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</si>
  <si>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</si>
  <si>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</si>
  <si>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</si>
  <si>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</si>
  <si>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</si>
  <si>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</si>
  <si>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</si>
  <si>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</si>
  <si>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</si>
  <si>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</si>
  <si>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</si>
  <si>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</si>
  <si>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</si>
  <si>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</si>
  <si>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</si>
  <si>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</si>
  <si>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</si>
  <si>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</si>
  <si>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</si>
  <si>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</si>
  <si>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</si>
  <si>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</si>
  <si>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</si>
  <si>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</si>
  <si>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</si>
  <si>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</si>
  <si>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</si>
  <si>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</si>
  <si>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</si>
  <si>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</si>
  <si>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</si>
  <si>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</si>
  <si>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</si>
  <si>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</si>
  <si>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</si>
  <si>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</si>
  <si>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</si>
  <si>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</si>
  <si>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</si>
  <si>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</si>
  <si>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</si>
  <si>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</si>
  <si>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</si>
  <si>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</si>
  <si>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</si>
  <si>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</si>
  <si>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</si>
  <si>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</si>
  <si>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</si>
  <si>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</si>
  <si>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</si>
  <si>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</si>
  <si>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</si>
  <si>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</si>
  <si>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</si>
  <si>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</si>
  <si>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</si>
  <si>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</si>
  <si>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</si>
  <si>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</si>
  <si>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</si>
  <si>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</si>
  <si>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</si>
  <si>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</si>
  <si>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</si>
  <si>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</si>
  <si>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</si>
  <si>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</si>
  <si>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</si>
  <si>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</si>
  <si>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</si>
  <si>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</si>
  <si>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</si>
  <si>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</si>
  <si>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</si>
  <si>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</si>
  <si>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</si>
  <si>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</si>
  <si>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</si>
  <si>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</si>
  <si>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</si>
  <si>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</si>
  <si>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</si>
  <si>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</si>
  <si>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</si>
  <si>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</si>
  <si>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</si>
  <si>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</si>
  <si>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</si>
  <si>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</si>
  <si>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</si>
  <si>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</si>
  <si>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</si>
  <si>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</si>
  <si>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</si>
  <si>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</si>
  <si>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</si>
  <si>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</si>
  <si>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</si>
  <si>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</si>
  <si>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</si>
  <si>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</si>
  <si>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</si>
  <si>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</si>
  <si>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</si>
  <si>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</si>
  <si>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</si>
  <si>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</si>
  <si>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</si>
  <si>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</si>
  <si>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</si>
  <si>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</si>
  <si>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</si>
  <si>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</si>
  <si>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</si>
  <si>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</si>
  <si>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</si>
  <si>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</si>
  <si>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</si>
  <si>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</si>
  <si>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</si>
  <si>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</si>
  <si>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</si>
  <si>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</si>
  <si>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</si>
  <si>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</si>
  <si>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</si>
  <si>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</si>
  <si>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</si>
  <si>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</si>
  <si>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</si>
  <si>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</si>
  <si>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</si>
  <si>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</si>
  <si>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</si>
  <si>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</si>
  <si>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</si>
  <si>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</si>
  <si>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</si>
  <si>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</si>
  <si>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</si>
  <si>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</si>
  <si>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</si>
  <si>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</si>
  <si>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</si>
  <si>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</si>
  <si>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</si>
  <si>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</si>
  <si>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</si>
  <si>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</si>
  <si>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</si>
  <si>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</si>
  <si>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</si>
  <si>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</si>
  <si>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</si>
  <si>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</si>
  <si>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</si>
  <si>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</si>
  <si>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</si>
  <si>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</si>
  <si>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</si>
  <si>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</si>
  <si>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</si>
  <si>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</si>
  <si>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</si>
  <si>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</si>
  <si>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</si>
  <si>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</si>
  <si>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</si>
  <si>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</si>
  <si>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</si>
  <si>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</si>
  <si>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</si>
  <si>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</si>
  <si>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</si>
  <si>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</si>
  <si>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</si>
  <si>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</si>
  <si>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</si>
  <si>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</si>
  <si>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</si>
  <si>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</si>
  <si>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</si>
  <si>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</si>
  <si>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</si>
  <si>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</si>
  <si>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</si>
  <si>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</si>
  <si>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</si>
  <si>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</si>
  <si>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</si>
  <si>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</si>
  <si>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</si>
  <si>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</si>
  <si>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</si>
  <si>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</si>
  <si>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</si>
  <si>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</si>
  <si>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</si>
  <si>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</si>
  <si>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</si>
  <si>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</si>
  <si>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</si>
  <si>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</si>
  <si>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</si>
  <si>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</si>
  <si>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</si>
  <si>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</si>
  <si>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</si>
  <si>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</si>
  <si>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</si>
  <si>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</si>
  <si>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</si>
  <si>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</si>
  <si>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</si>
  <si>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</si>
  <si>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</si>
  <si>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</si>
  <si>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</si>
  <si>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</si>
  <si>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</si>
  <si>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</si>
  <si>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</si>
  <si>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</si>
  <si>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</si>
  <si>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</si>
  <si>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</si>
  <si>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</si>
  <si>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</si>
  <si>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</si>
  <si>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</si>
  <si>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</si>
  <si>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</si>
  <si>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</si>
  <si>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</si>
  <si>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</si>
  <si>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</si>
  <si>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</si>
  <si>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</si>
  <si>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</si>
  <si>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</si>
  <si>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</si>
  <si>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</si>
  <si>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</si>
  <si>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</si>
  <si>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</si>
  <si>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</si>
  <si>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</si>
  <si>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</si>
  <si>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</si>
  <si>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</si>
  <si>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</si>
  <si>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</si>
  <si>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</si>
  <si>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</si>
  <si>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</si>
  <si>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</si>
  <si>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</si>
  <si>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</si>
  <si>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</si>
  <si>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</si>
  <si>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</si>
  <si>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</si>
  <si>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</si>
  <si>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</si>
  <si>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</si>
  <si>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</si>
  <si>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</si>
  <si>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</si>
  <si>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</si>
  <si>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</si>
  <si>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</si>
  <si>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</si>
  <si>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</si>
  <si>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</si>
  <si>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</si>
  <si>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</si>
  <si>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</si>
  <si>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</si>
  <si>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</si>
  <si>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</si>
  <si>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</si>
  <si>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</si>
  <si>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</si>
  <si>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</si>
  <si>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</si>
  <si>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</si>
  <si>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</si>
  <si>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</si>
  <si>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</si>
  <si>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</si>
  <si>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</si>
  <si>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</si>
  <si>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</si>
  <si>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</si>
  <si>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</si>
  <si>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</si>
  <si>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</si>
  <si>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</si>
  <si>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</si>
  <si>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</si>
  <si>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</si>
  <si>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</si>
  <si>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</si>
  <si>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</si>
  <si>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</si>
  <si>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</si>
  <si>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</si>
  <si>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</si>
  <si>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</si>
  <si>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</si>
  <si>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</si>
  <si>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</si>
  <si>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</si>
  <si>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</si>
  <si>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</si>
  <si>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</si>
  <si>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</si>
  <si>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</si>
  <si>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</si>
  <si>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</si>
  <si>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</si>
  <si>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</si>
  <si>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</si>
  <si>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</si>
  <si>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</si>
  <si>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</si>
  <si>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</si>
  <si>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</si>
  <si>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</si>
  <si>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</si>
  <si>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</si>
  <si>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</si>
  <si>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</si>
  <si>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</si>
  <si>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</si>
  <si>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</si>
  <si>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</si>
  <si>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</si>
  <si>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</si>
  <si>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</si>
  <si>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</si>
  <si>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</si>
  <si>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</si>
  <si>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</si>
  <si>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</si>
  <si>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</si>
  <si>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</si>
  <si>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</si>
  <si>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</si>
  <si>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</si>
  <si>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</si>
  <si>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</si>
  <si>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</si>
  <si>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</si>
  <si>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</si>
  <si>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</si>
  <si>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</si>
  <si>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</si>
  <si>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</si>
  <si>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</si>
  <si>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</si>
  <si>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</si>
  <si>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</si>
  <si>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</si>
  <si>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</si>
  <si>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</si>
  <si>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</si>
  <si>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</si>
  <si>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</si>
  <si>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</si>
  <si>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</si>
  <si>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</si>
  <si>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</si>
  <si>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</si>
  <si>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</si>
  <si>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</si>
  <si>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</si>
  <si>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</si>
  <si>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</si>
  <si>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</si>
  <si>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</si>
  <si>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</si>
  <si>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</si>
  <si>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</si>
  <si>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</si>
  <si>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</si>
  <si>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</si>
  <si>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</si>
  <si>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</si>
  <si>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</si>
  <si>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</si>
  <si>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</si>
  <si>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</si>
  <si>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</si>
  <si>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</si>
  <si>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</si>
  <si>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</si>
  <si>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</si>
  <si>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</si>
  <si>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</si>
  <si>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</si>
  <si>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</si>
  <si>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</si>
  <si>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</si>
  <si>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</si>
  <si>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</si>
  <si>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</si>
  <si>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</si>
  <si>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</si>
  <si>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</si>
  <si>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</si>
  <si>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</si>
  <si>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</si>
  <si>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</si>
  <si>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</si>
  <si>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</si>
  <si>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</si>
  <si>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</si>
  <si>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</si>
  <si>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</si>
  <si>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</si>
  <si>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</si>
  <si>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</si>
  <si>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</si>
  <si>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</si>
  <si>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</si>
  <si>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</si>
  <si>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</si>
  <si>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</si>
  <si>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</si>
  <si>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</si>
  <si>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</si>
  <si>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</si>
  <si>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</si>
  <si>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</si>
  <si>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</si>
  <si>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</si>
  <si>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</si>
  <si>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</si>
  <si>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</si>
  <si>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</si>
  <si>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</si>
  <si>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</si>
  <si>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</si>
  <si>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</si>
  <si>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</si>
  <si>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</si>
  <si>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</si>
  <si>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</si>
  <si>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</si>
  <si>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</si>
  <si>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</si>
  <si>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</si>
  <si>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</si>
  <si>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</si>
  <si>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</si>
  <si>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</si>
  <si>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</si>
  <si>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</si>
  <si>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</si>
  <si>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</si>
  <si>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</si>
  <si>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</si>
  <si>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</si>
  <si>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</si>
  <si>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</si>
  <si>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</si>
  <si>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</si>
  <si>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</si>
  <si>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</si>
  <si>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</si>
  <si>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</si>
  <si>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</si>
  <si>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</si>
  <si>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</si>
  <si>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</si>
  <si>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</si>
  <si>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</si>
  <si>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</si>
  <si>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</si>
  <si>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</si>
  <si>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</si>
  <si>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</si>
  <si>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</si>
  <si>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</si>
  <si>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</si>
  <si>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</si>
  <si>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</si>
  <si>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</si>
  <si>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</si>
  <si>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</si>
  <si>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</si>
  <si>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</si>
  <si>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</si>
  <si>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</si>
  <si>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</si>
  <si>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</si>
  <si>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</si>
  <si>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</si>
  <si>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</si>
  <si>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</si>
  <si>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</si>
  <si>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</si>
  <si>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</si>
  <si>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</si>
  <si>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</si>
  <si>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</si>
  <si>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</si>
  <si>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</si>
  <si>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</si>
  <si>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</si>
  <si>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</si>
  <si>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</si>
  <si>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</si>
  <si>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</si>
  <si>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</si>
  <si>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</si>
  <si>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</si>
  <si>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</si>
  <si>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</si>
  <si>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</si>
  <si>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</si>
  <si>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</si>
  <si>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</si>
  <si>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</si>
  <si>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</si>
  <si>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</si>
  <si>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</si>
  <si>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</si>
  <si>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</si>
  <si>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</si>
  <si>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</si>
  <si>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</si>
  <si>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</si>
  <si>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</si>
  <si>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</si>
  <si>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</si>
  <si>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</si>
  <si>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</si>
  <si>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</si>
  <si>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</si>
  <si>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</si>
  <si>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</si>
  <si>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</si>
  <si>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</si>
  <si>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</si>
  <si>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</si>
  <si>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</si>
  <si>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</si>
  <si>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</si>
  <si>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</si>
  <si>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</si>
  <si>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</si>
  <si>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</si>
  <si>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</si>
  <si>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</si>
  <si>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</si>
  <si>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</si>
  <si>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</si>
  <si>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</si>
  <si>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</si>
  <si>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</si>
  <si>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</si>
  <si>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</si>
  <si>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</si>
  <si>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</si>
  <si>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</si>
  <si>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</si>
  <si>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</si>
  <si>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</si>
  <si>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</si>
  <si>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</si>
  <si>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</si>
  <si>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</si>
  <si>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</si>
  <si>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</si>
  <si>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</si>
  <si>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</si>
  <si>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</si>
  <si>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</si>
  <si>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</si>
  <si>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</si>
  <si>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</si>
  <si>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</si>
  <si>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</si>
  <si>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</si>
  <si>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</si>
  <si>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</si>
  <si>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</si>
  <si>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</si>
  <si>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</si>
  <si>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</si>
  <si>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</si>
  <si>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</si>
  <si>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</si>
  <si>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</si>
  <si>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</si>
  <si>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</si>
  <si>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</si>
  <si>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</si>
  <si>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</si>
  <si>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</si>
  <si>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</si>
  <si>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</si>
  <si>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</si>
  <si>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</si>
  <si>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</si>
  <si>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</si>
  <si>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</si>
  <si>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</si>
  <si>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</si>
  <si>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</si>
  <si>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</si>
  <si>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</si>
  <si>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</si>
  <si>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</si>
  <si>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</si>
  <si>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</si>
  <si>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</si>
  <si>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</si>
  <si>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</si>
  <si>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</si>
  <si>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</si>
  <si>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</si>
  <si>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</si>
  <si>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</si>
  <si>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</si>
  <si>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</si>
  <si>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</si>
  <si>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</si>
  <si>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</si>
  <si>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</si>
  <si>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</si>
  <si>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</si>
  <si>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</si>
  <si>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</si>
  <si>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</si>
  <si>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</si>
  <si>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</si>
  <si>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</si>
  <si>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</si>
  <si>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</si>
  <si>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</si>
  <si>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</si>
  <si>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</si>
  <si>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</si>
  <si>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</si>
  <si>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</si>
  <si>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</si>
  <si>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</si>
  <si>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</si>
  <si>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</si>
  <si>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</si>
  <si>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</si>
  <si>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</si>
  <si>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</si>
  <si>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</si>
  <si>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</si>
  <si>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</si>
  <si>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</si>
  <si>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</si>
  <si>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</si>
  <si>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</si>
  <si>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</si>
  <si>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</si>
  <si>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</si>
  <si>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</si>
  <si>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</si>
  <si>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</si>
  <si>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</si>
  <si>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</si>
  <si>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</si>
  <si>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</si>
  <si>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</si>
  <si>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</si>
  <si>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</si>
  <si>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</si>
  <si>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</si>
  <si>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</si>
  <si>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</si>
  <si>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</si>
  <si>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</si>
  <si>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</si>
  <si>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</si>
  <si>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</si>
  <si>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</si>
  <si>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</si>
  <si>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</si>
  <si>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</si>
  <si>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</si>
  <si>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</si>
  <si>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</si>
  <si>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</si>
  <si>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</si>
  <si>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</si>
  <si>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</si>
  <si>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</si>
  <si>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</si>
  <si>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</si>
  <si>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</si>
  <si>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</si>
  <si>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</si>
  <si>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</si>
  <si>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</si>
  <si>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</si>
  <si>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</si>
  <si>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</si>
  <si>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</si>
  <si>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</si>
  <si>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</si>
  <si>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</si>
  <si>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</si>
  <si>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</si>
  <si>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</si>
  <si>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</si>
  <si>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</si>
  <si>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</si>
  <si>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</si>
  <si>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</si>
  <si>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</si>
  <si>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</si>
  <si>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</si>
  <si>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</si>
  <si>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</si>
  <si>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</si>
  <si>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</si>
  <si>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</si>
  <si>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</si>
  <si>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</si>
  <si>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</si>
  <si>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</si>
  <si>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</si>
  <si>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</si>
  <si>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</si>
  <si>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</si>
  <si>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</si>
  <si>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</si>
  <si>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</si>
  <si>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</si>
  <si>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</si>
  <si>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</si>
  <si>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</si>
  <si>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</si>
  <si>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</si>
  <si>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</si>
  <si>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</si>
  <si>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</si>
  <si>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</si>
  <si>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</si>
  <si>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</si>
  <si>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</si>
  <si>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</si>
  <si>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</si>
  <si>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</si>
  <si>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</si>
  <si>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</si>
  <si>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</si>
  <si>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</si>
  <si>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</si>
  <si>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</si>
  <si>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</si>
  <si>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</si>
  <si>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</si>
  <si>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</si>
  <si>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</si>
  <si>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</si>
  <si>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</si>
  <si>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</si>
  <si>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</si>
  <si>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</si>
  <si>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</si>
  <si>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</si>
  <si>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</si>
  <si>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</si>
  <si>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</si>
  <si>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</si>
  <si>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</si>
  <si>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</si>
  <si>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</si>
  <si>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</si>
  <si>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</si>
  <si>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</si>
  <si>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</si>
  <si>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</si>
  <si>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</si>
  <si>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</si>
  <si>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</si>
  <si>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</si>
  <si>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</si>
  <si>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</si>
  <si>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</si>
  <si>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</si>
  <si>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</si>
  <si>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</si>
  <si>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</si>
  <si>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</si>
  <si>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</si>
  <si>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</si>
  <si>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</si>
  <si>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</si>
  <si>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</si>
  <si>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</si>
  <si>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</si>
  <si>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</si>
  <si>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</si>
  <si>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</si>
  <si>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</si>
  <si>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</si>
  <si>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</si>
  <si>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</si>
  <si>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</si>
  <si>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</si>
  <si>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</si>
  <si>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</si>
  <si>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</si>
  <si>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</si>
  <si>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</si>
  <si>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</si>
  <si>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</si>
  <si>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</si>
  <si>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</si>
  <si>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</si>
  <si>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</si>
  <si>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</si>
  <si>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</si>
  <si>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</si>
  <si>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</si>
  <si>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</si>
  <si>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</si>
  <si>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</si>
  <si>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</si>
  <si>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</si>
  <si>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</si>
  <si>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</si>
  <si>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</si>
  <si>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</si>
  <si>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</si>
  <si>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</si>
  <si>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</si>
  <si>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</si>
  <si>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</si>
  <si>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</si>
  <si>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</si>
  <si>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</si>
  <si>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</si>
  <si>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</si>
  <si>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</si>
  <si>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</si>
  <si>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</si>
  <si>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</si>
  <si>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</si>
  <si>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</si>
  <si>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</si>
  <si>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</si>
  <si>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</si>
  <si>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</si>
  <si>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</si>
  <si>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</si>
  <si>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</si>
  <si>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</si>
  <si>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</si>
  <si>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</si>
  <si>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</si>
  <si>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</si>
  <si>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</si>
  <si>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</si>
  <si>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</si>
  <si>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</si>
  <si>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</si>
  <si>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</si>
  <si>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</si>
  <si>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</si>
  <si>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</si>
  <si>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</si>
  <si>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</si>
  <si>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</si>
  <si>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</si>
  <si>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</si>
  <si>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</si>
  <si>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</si>
  <si>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</si>
  <si>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</si>
  <si>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</si>
  <si>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</si>
  <si>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</si>
  <si>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</si>
  <si>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</si>
  <si>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</si>
  <si>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</si>
  <si>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</si>
  <si>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</si>
  <si>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</si>
  <si>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</si>
  <si>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</si>
  <si>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</si>
  <si>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</si>
  <si>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</si>
  <si>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</si>
  <si>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</si>
  <si>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</si>
  <si>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</si>
  <si>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</si>
  <si>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</si>
  <si>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</si>
  <si>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</si>
  <si>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</si>
  <si>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</si>
  <si>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</si>
  <si>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</si>
  <si>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</si>
  <si>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</si>
  <si>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</si>
  <si>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</si>
  <si>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</si>
  <si>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</si>
  <si>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</si>
  <si>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</si>
  <si>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</si>
  <si>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</si>
  <si>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</si>
  <si>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</si>
  <si>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</si>
  <si>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</si>
  <si>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</si>
  <si>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</si>
  <si>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</si>
  <si>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</si>
  <si>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</si>
  <si>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</si>
  <si>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</si>
  <si>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</si>
  <si>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</si>
  <si>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</si>
  <si>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</si>
  <si>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</si>
  <si>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</si>
  <si>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</si>
  <si>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</si>
  <si>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</si>
  <si>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</si>
  <si>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</si>
  <si>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</si>
  <si>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</si>
  <si>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</si>
  <si>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</si>
  <si>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</si>
  <si>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</si>
  <si>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</si>
  <si>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</si>
  <si>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</si>
  <si>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</si>
  <si>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</si>
  <si>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</si>
  <si>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</si>
  <si>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</si>
  <si>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</si>
  <si>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</si>
  <si>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</si>
  <si>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</si>
  <si>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</si>
  <si>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</si>
  <si>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</si>
  <si>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</si>
  <si>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</si>
  <si>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</si>
  <si>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</si>
  <si>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</si>
  <si>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</si>
  <si>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</si>
  <si>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</si>
  <si>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</si>
  <si>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</si>
  <si>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</si>
  <si>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</si>
  <si>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</si>
  <si>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</si>
  <si>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</si>
  <si>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</si>
  <si>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</si>
  <si>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</si>
  <si>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</si>
  <si>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</si>
  <si>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</si>
  <si>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</si>
  <si>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</si>
  <si>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</si>
  <si>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</si>
  <si>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</si>
  <si>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</si>
  <si>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</si>
  <si>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</si>
  <si>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</si>
  <si>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</si>
  <si>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</si>
  <si>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</si>
  <si>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</si>
  <si>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</si>
  <si>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</si>
  <si>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</si>
  <si>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</si>
  <si>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</si>
  <si>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</si>
  <si>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</si>
  <si>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</si>
  <si>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</si>
  <si>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</si>
  <si>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</si>
  <si>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</si>
  <si>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</si>
  <si>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</si>
  <si>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</si>
  <si>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</si>
  <si>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</si>
  <si>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</si>
  <si>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</si>
  <si>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</si>
  <si>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</si>
  <si>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</si>
  <si>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</si>
  <si>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</si>
  <si>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</si>
  <si>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</si>
  <si>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</si>
  <si>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</si>
  <si>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</si>
  <si>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</si>
  <si>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</si>
  <si>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</si>
  <si>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</si>
  <si>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</si>
  <si>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</si>
  <si>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</si>
  <si>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</si>
  <si>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</si>
  <si>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</si>
  <si>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</si>
  <si>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</si>
  <si>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</si>
  <si>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</si>
  <si>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</si>
  <si>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</si>
  <si>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</si>
  <si>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</si>
  <si>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</si>
  <si>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</si>
  <si>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</si>
  <si>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</si>
  <si>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</si>
  <si>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</si>
  <si>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</si>
  <si>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</si>
  <si>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</si>
  <si>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</si>
  <si>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</si>
  <si>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</si>
  <si>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</si>
  <si>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</si>
  <si>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</si>
  <si>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</si>
  <si>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</si>
  <si>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</si>
  <si>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</si>
  <si>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</si>
  <si>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</si>
  <si>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</si>
  <si>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</si>
  <si>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</si>
  <si>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</si>
  <si>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</si>
  <si>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</si>
  <si>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</si>
  <si>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</si>
  <si>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</si>
  <si>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</si>
  <si>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</si>
  <si>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</si>
  <si>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</si>
  <si>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</si>
  <si>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</si>
  <si>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</si>
  <si>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</si>
  <si>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</si>
  <si>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</si>
  <si>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</si>
  <si>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</si>
  <si>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</si>
  <si>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</si>
  <si>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</si>
  <si>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</si>
  <si>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</si>
  <si>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</si>
  <si>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</si>
  <si>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</si>
  <si>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</si>
  <si>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</si>
  <si>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</si>
  <si>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</si>
  <si>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</si>
  <si>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</si>
  <si>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</si>
  <si>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</si>
  <si>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</si>
  <si>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</si>
  <si>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</si>
  <si>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</si>
  <si>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</si>
  <si>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</si>
  <si>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</si>
  <si>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</si>
  <si>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</si>
  <si>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</si>
  <si>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</si>
  <si>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</si>
  <si>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</si>
  <si>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</si>
  <si>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</si>
  <si>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</si>
  <si>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</si>
  <si>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</si>
  <si>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</si>
  <si>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</si>
  <si>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</si>
  <si>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</si>
  <si>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</si>
  <si>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</si>
  <si>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</si>
  <si>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</si>
  <si>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</si>
  <si>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</si>
  <si>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</si>
  <si>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</si>
  <si>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</si>
  <si>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</si>
  <si>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</si>
  <si>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</si>
  <si>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</si>
  <si>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</si>
  <si>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</si>
  <si>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</si>
  <si>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</si>
  <si>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</si>
  <si>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</si>
  <si>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</si>
  <si>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</si>
  <si>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</si>
  <si>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</si>
  <si>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</si>
  <si>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</si>
  <si>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</si>
  <si>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</si>
  <si>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</si>
  <si>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</si>
  <si>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</si>
  <si>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</si>
  <si>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</si>
  <si>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</si>
  <si>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</si>
  <si>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</si>
  <si>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</si>
  <si>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</si>
  <si>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</si>
  <si>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</si>
  <si>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</si>
  <si>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</si>
  <si>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</si>
  <si>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</si>
  <si>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</si>
  <si>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</si>
  <si>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</si>
  <si>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</si>
  <si>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</si>
  <si>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</si>
  <si>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</si>
  <si>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</si>
  <si>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</si>
  <si>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</si>
  <si>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</si>
  <si>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</si>
  <si>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</si>
  <si>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</si>
  <si>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</si>
  <si>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</si>
  <si>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</si>
  <si>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</si>
  <si>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</si>
  <si>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</si>
  <si>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</si>
  <si>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</si>
  <si>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</si>
  <si>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</si>
  <si>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</si>
  <si>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</si>
  <si>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</si>
  <si>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</si>
  <si>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</si>
  <si>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</si>
  <si>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</si>
  <si>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</si>
  <si>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</si>
  <si>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</si>
  <si>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</si>
  <si>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</si>
  <si>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</si>
  <si>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</si>
  <si>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</si>
  <si>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</si>
  <si>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</si>
  <si>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</si>
  <si>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</si>
  <si>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</si>
  <si>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</si>
  <si>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</si>
  <si>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</si>
  <si>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</si>
  <si>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</si>
  <si>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</si>
  <si>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</si>
  <si>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</si>
  <si>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</si>
  <si>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</si>
  <si>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</si>
  <si>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</si>
  <si>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</si>
  <si>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</si>
  <si>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</si>
  <si>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</si>
  <si>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</si>
  <si>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</si>
  <si>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</si>
  <si>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</si>
  <si>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</si>
  <si>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</si>
  <si>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</si>
  <si>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</si>
  <si>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</si>
  <si>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</si>
  <si>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</si>
  <si>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</si>
  <si>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</si>
  <si>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</si>
  <si>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</si>
  <si>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</si>
  <si>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</si>
  <si>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</si>
  <si>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</si>
  <si>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</si>
  <si>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</si>
  <si>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</si>
  <si>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</si>
  <si>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</si>
  <si>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</si>
  <si>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</si>
  <si>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</si>
  <si>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</si>
  <si>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</si>
  <si>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</si>
  <si>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</si>
  <si>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</si>
  <si>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</si>
  <si>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</si>
  <si>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</si>
  <si>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</si>
  <si>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</si>
  <si>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</si>
  <si>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</si>
  <si>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</si>
  <si>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</si>
  <si>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</si>
  <si>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</si>
  <si>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</si>
  <si>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</si>
  <si>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</si>
  <si>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</si>
  <si>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</si>
  <si>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</si>
  <si>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</si>
  <si>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</si>
  <si>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</si>
  <si>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</si>
  <si>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</si>
  <si>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</si>
  <si>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</si>
  <si>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</si>
  <si>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</si>
  <si>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</si>
  <si>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</si>
  <si>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</si>
  <si>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</si>
  <si>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</si>
  <si>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</si>
  <si>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</si>
  <si>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</si>
  <si>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</si>
  <si>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</si>
  <si>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</si>
  <si>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</si>
  <si>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</si>
  <si>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</si>
  <si>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</si>
  <si>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</si>
  <si>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</si>
  <si>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</si>
  <si>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</si>
  <si>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</si>
  <si>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</si>
  <si>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</si>
  <si>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</si>
  <si>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</si>
  <si>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</si>
  <si>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</si>
  <si>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</si>
  <si>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</si>
  <si>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</si>
  <si>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</si>
  <si>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</si>
  <si>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</si>
  <si>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</si>
  <si>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</si>
  <si>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</si>
  <si>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</si>
  <si>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</si>
  <si>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</si>
  <si>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</si>
  <si>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</si>
  <si>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</si>
  <si>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</si>
  <si>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</si>
  <si>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</si>
  <si>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</si>
  <si>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</si>
  <si>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</si>
  <si>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</si>
  <si>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</si>
  <si>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</si>
  <si>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</si>
  <si>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</si>
  <si>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</si>
  <si>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</si>
  <si>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</si>
  <si>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</si>
  <si>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</si>
  <si>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</si>
  <si>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</si>
  <si>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</si>
  <si>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</si>
  <si>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</si>
  <si>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</si>
  <si>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</si>
  <si>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</si>
  <si>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</si>
  <si>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</si>
  <si>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</si>
  <si>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</si>
  <si>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</si>
  <si>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</si>
  <si>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</si>
  <si>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</si>
  <si>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</si>
  <si>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</si>
  <si>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</si>
  <si>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</si>
  <si>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</si>
  <si>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</si>
  <si>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</si>
  <si>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</si>
  <si>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</si>
  <si>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</si>
  <si>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</si>
  <si>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</si>
  <si>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</si>
  <si>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</si>
  <si>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</si>
  <si>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</si>
  <si>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</si>
  <si>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</si>
  <si>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</si>
  <si>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</si>
  <si>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</si>
  <si>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</si>
  <si>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</si>
  <si>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</si>
  <si>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</si>
  <si>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</si>
  <si>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</si>
  <si>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</si>
  <si>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</si>
  <si>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</si>
  <si>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</si>
  <si>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</si>
  <si>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</si>
  <si>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</si>
  <si>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</si>
  <si>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</si>
  <si>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</si>
  <si>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</si>
  <si>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</si>
  <si>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</si>
  <si>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</si>
  <si>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</si>
  <si>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</si>
  <si>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</si>
  <si>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</si>
  <si>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</si>
  <si>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</si>
  <si>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</si>
  <si>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</si>
  <si>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</si>
  <si>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</si>
  <si>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</si>
  <si>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</si>
  <si>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</si>
  <si>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</si>
  <si>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</si>
  <si>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</si>
  <si>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</si>
  <si>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</si>
  <si>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</si>
  <si>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</si>
  <si>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</si>
  <si>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</si>
  <si>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</si>
  <si>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</si>
  <si>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</si>
  <si>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</si>
  <si>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</si>
  <si>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</si>
  <si>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</si>
  <si>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</si>
  <si>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</si>
  <si>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</si>
  <si>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</si>
  <si>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</si>
  <si>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</si>
  <si>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</si>
  <si>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</si>
  <si>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</si>
  <si>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</si>
  <si>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</si>
  <si>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</si>
  <si>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</si>
  <si>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</si>
  <si>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</si>
  <si>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</si>
  <si>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</si>
  <si>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</si>
  <si>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</si>
  <si>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</si>
  <si>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</si>
  <si>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</si>
  <si>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</si>
  <si>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</si>
  <si>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</si>
  <si>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</si>
  <si>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</si>
  <si>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</si>
  <si>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</si>
  <si>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</si>
  <si>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</si>
  <si>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</si>
  <si>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</si>
  <si>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</si>
  <si>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</si>
  <si>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</si>
  <si>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</si>
  <si>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</si>
  <si>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</si>
  <si>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</si>
  <si>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</si>
  <si>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</si>
  <si>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</si>
  <si>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</si>
  <si>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</si>
  <si>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</si>
  <si>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</si>
  <si>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</si>
  <si>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</si>
  <si>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</si>
  <si>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</si>
  <si>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</si>
  <si>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</si>
  <si>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</si>
  <si>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</si>
  <si>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</si>
  <si>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</si>
  <si>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</si>
  <si>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</si>
  <si>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</si>
  <si>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</si>
  <si>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</si>
  <si>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</si>
  <si>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</si>
  <si>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</si>
  <si>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</si>
  <si>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</si>
  <si>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</si>
  <si>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</si>
  <si>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</si>
  <si>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</si>
  <si>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</si>
  <si>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</si>
  <si>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</si>
  <si>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</si>
  <si>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</si>
  <si>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</si>
  <si>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</si>
  <si>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</si>
  <si>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</si>
  <si>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</si>
  <si>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</si>
  <si>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</si>
  <si>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</si>
  <si>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</si>
  <si>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</si>
  <si>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</si>
  <si>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</si>
  <si>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</si>
  <si>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</si>
  <si>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</si>
  <si>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</si>
  <si>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</si>
  <si>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</si>
  <si>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</si>
  <si>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</si>
  <si>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</si>
  <si>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</si>
  <si>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</si>
  <si>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</si>
  <si>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</si>
  <si>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</si>
  <si>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</si>
  <si>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</si>
  <si>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</si>
  <si>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</si>
  <si>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</si>
  <si>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</si>
  <si>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</si>
  <si>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</si>
  <si>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</si>
  <si>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</si>
  <si>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</si>
  <si>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</si>
  <si>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</si>
  <si>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</si>
  <si>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</si>
  <si>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</si>
  <si>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</si>
  <si>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</si>
  <si>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</si>
  <si>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</si>
  <si>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</si>
  <si>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</si>
  <si>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</si>
  <si>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</si>
  <si>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</si>
  <si>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</si>
  <si>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</si>
  <si>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</si>
  <si>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</si>
  <si>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</si>
  <si>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</si>
  <si>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</si>
  <si>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</si>
  <si>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</si>
  <si>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</si>
  <si>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</si>
  <si>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</si>
  <si>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</si>
  <si>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</si>
  <si>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</si>
  <si>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</si>
  <si>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</si>
  <si>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</si>
  <si>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</si>
  <si>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</si>
  <si>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</si>
  <si>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</si>
  <si>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</si>
  <si>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</si>
  <si>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</si>
  <si>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</si>
  <si>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</si>
  <si>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</si>
  <si>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</si>
  <si>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</si>
  <si>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</si>
  <si>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</si>
  <si>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</si>
  <si>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</si>
  <si>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</si>
  <si>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</si>
  <si>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</si>
  <si>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</si>
  <si>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</si>
  <si>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</si>
  <si>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</si>
  <si>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</si>
  <si>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</si>
  <si>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</si>
  <si>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</si>
  <si>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</si>
  <si>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</si>
  <si>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</si>
  <si>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</si>
  <si>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</si>
  <si>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</si>
  <si>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</si>
  <si>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</si>
  <si>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</si>
  <si>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</si>
  <si>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</si>
  <si>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</si>
  <si>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</si>
  <si>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</si>
  <si>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</si>
  <si>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</si>
  <si>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</si>
  <si>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</si>
  <si>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</si>
  <si>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</si>
  <si>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</si>
  <si>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</si>
  <si>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</si>
  <si>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</si>
  <si>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</si>
  <si>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</si>
  <si>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</si>
  <si>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</si>
  <si>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</si>
  <si>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</si>
  <si>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</si>
  <si>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</si>
  <si>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</si>
  <si>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</si>
  <si>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</si>
  <si>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</si>
  <si>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</si>
  <si>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</si>
  <si>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</si>
  <si>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</si>
  <si>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</si>
  <si>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</si>
  <si>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</si>
  <si>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</si>
  <si>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</si>
  <si>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</si>
  <si>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</si>
  <si>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</si>
  <si>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</si>
  <si>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</si>
  <si>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</si>
  <si>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</si>
  <si>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</si>
  <si>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</si>
  <si>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</si>
  <si>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</si>
  <si>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</si>
  <si>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</si>
  <si>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</si>
  <si>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</si>
  <si>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</si>
  <si>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</si>
  <si>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</si>
  <si>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</si>
  <si>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</si>
  <si>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</si>
  <si>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</si>
  <si>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</si>
  <si>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</si>
  <si>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</si>
  <si>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</si>
  <si>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</si>
  <si>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</si>
  <si>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</si>
  <si>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</si>
  <si>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</si>
  <si>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</si>
  <si>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</si>
  <si>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</si>
  <si>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</si>
  <si>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</si>
  <si>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</si>
  <si>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</si>
  <si>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</si>
  <si>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</si>
  <si>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</si>
  <si>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</si>
  <si>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</si>
  <si>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</si>
  <si>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</si>
  <si>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</si>
  <si>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</si>
  <si>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</si>
  <si>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</si>
  <si>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</si>
  <si>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</si>
  <si>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</si>
  <si>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</si>
  <si>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</si>
  <si>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</si>
  <si>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</si>
  <si>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</si>
  <si>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</si>
  <si>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</si>
  <si>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</si>
  <si>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</si>
  <si>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</si>
  <si>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</si>
  <si>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</si>
  <si>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</si>
  <si>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</si>
  <si>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</si>
  <si>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</si>
  <si>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</si>
  <si>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</si>
  <si>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</si>
  <si>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</si>
  <si>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</si>
  <si>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</si>
  <si>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</si>
  <si>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</si>
  <si>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</si>
  <si>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</si>
  <si>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</si>
  <si>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</si>
  <si>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</si>
  <si>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</si>
  <si>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</si>
  <si>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</si>
  <si>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</si>
  <si>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</si>
  <si>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</si>
  <si>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</si>
  <si>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</si>
  <si>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</si>
  <si>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</si>
  <si>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</si>
  <si>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</si>
  <si>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</si>
  <si>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</si>
  <si>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</si>
  <si>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</si>
  <si>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</si>
  <si>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</si>
  <si>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</si>
  <si>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</si>
  <si>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</si>
  <si>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</si>
  <si>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</si>
  <si>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</si>
  <si>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</si>
  <si>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</si>
  <si>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</si>
  <si>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</si>
  <si>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</si>
  <si>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</si>
  <si>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</si>
  <si>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</si>
  <si>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</si>
  <si>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</si>
  <si>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</si>
  <si>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</si>
  <si>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</si>
  <si>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</si>
  <si>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</si>
  <si>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</si>
  <si>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</si>
  <si>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</si>
  <si>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</si>
  <si>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</si>
  <si>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</si>
  <si>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</si>
  <si>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</si>
  <si>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</si>
  <si>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</si>
  <si>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</si>
  <si>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</si>
  <si>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</si>
  <si>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</si>
  <si>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</si>
  <si>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</si>
  <si>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</si>
  <si>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</si>
  <si>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</si>
  <si>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</si>
  <si>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</si>
  <si>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</si>
  <si>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</si>
  <si>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</si>
  <si>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</si>
  <si>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</si>
  <si>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</si>
  <si>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</si>
  <si>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</si>
  <si>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</si>
  <si>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</si>
  <si>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</si>
  <si>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</si>
  <si>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</si>
  <si>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</si>
  <si>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</si>
  <si>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</si>
  <si>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</si>
  <si>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</si>
  <si>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</si>
  <si>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</si>
  <si>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</si>
  <si>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</si>
  <si>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</si>
  <si>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</si>
  <si>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</si>
  <si>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</si>
  <si>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</si>
  <si>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</si>
  <si>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</si>
  <si>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</si>
  <si>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</si>
  <si>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</si>
  <si>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</si>
  <si>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</si>
  <si>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</si>
  <si>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</si>
  <si>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</si>
  <si>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</si>
  <si>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</si>
  <si>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</si>
  <si>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</si>
  <si>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</si>
  <si>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</si>
  <si>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</si>
  <si>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</si>
  <si>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</si>
  <si>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</si>
  <si>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</si>
  <si>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</si>
  <si>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</si>
  <si>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</si>
  <si>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</si>
  <si>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</si>
  <si>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</si>
  <si>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</si>
  <si>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</si>
  <si>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</si>
  <si>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</si>
  <si>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</si>
  <si>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</si>
  <si>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</si>
  <si>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</si>
  <si>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</si>
  <si>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</si>
  <si>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</si>
  <si>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</si>
  <si>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</si>
  <si>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</si>
  <si>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</si>
  <si>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</si>
  <si>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</si>
  <si>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</si>
  <si>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</si>
  <si>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</si>
  <si>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</si>
  <si>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</si>
  <si>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</si>
  <si>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</si>
  <si>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</si>
  <si>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</si>
  <si>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</si>
  <si>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</si>
  <si>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</si>
  <si>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</si>
  <si>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</si>
  <si>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</si>
  <si>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</si>
  <si>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</si>
  <si>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</si>
  <si>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</si>
  <si>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</si>
  <si>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</si>
  <si>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</si>
  <si>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</si>
  <si>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</si>
  <si>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</si>
  <si>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</si>
  <si>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</si>
  <si>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</si>
  <si>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</si>
  <si>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</si>
  <si>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</si>
  <si>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</si>
  <si>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</si>
  <si>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</si>
  <si>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</si>
  <si>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</si>
  <si>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</si>
  <si>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</si>
  <si>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</si>
  <si>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</si>
  <si>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</si>
  <si>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</si>
  <si>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</si>
  <si>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</si>
  <si>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</si>
  <si>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</si>
  <si>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</si>
  <si>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</si>
  <si>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</si>
  <si>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</si>
  <si>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</si>
  <si>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</si>
  <si>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</si>
  <si>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</si>
  <si>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</si>
  <si>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</si>
  <si>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</si>
  <si>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</si>
  <si>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</si>
  <si>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</si>
  <si>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</si>
  <si>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</si>
  <si>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</si>
  <si>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</si>
  <si>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</si>
  <si>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</si>
  <si>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</si>
  <si>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</si>
  <si>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</si>
  <si>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</si>
  <si>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</si>
  <si>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</si>
  <si>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</si>
  <si>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</si>
  <si>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</si>
  <si>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</si>
  <si>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</si>
  <si>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</si>
  <si>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</si>
  <si>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</si>
  <si>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</si>
  <si>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</si>
  <si>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</si>
  <si>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</si>
  <si>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</si>
  <si>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</si>
  <si>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</si>
  <si>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</si>
  <si>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</si>
  <si>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</si>
  <si>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</si>
  <si>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</si>
  <si>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</si>
  <si>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</si>
  <si>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</si>
  <si>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</si>
  <si>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</si>
  <si>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</si>
  <si>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</si>
  <si>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</si>
  <si>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</si>
  <si>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</si>
  <si>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</si>
  <si>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</si>
  <si>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</si>
  <si>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</si>
  <si>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</si>
  <si>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</si>
  <si>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</si>
  <si>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</si>
  <si>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</si>
  <si>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</si>
  <si>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</si>
  <si>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</si>
  <si>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</si>
  <si>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</si>
  <si>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</si>
  <si>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</si>
  <si>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</si>
  <si>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</si>
  <si>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</si>
  <si>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</si>
  <si>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</si>
  <si>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</si>
  <si>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</si>
  <si>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</si>
  <si>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</si>
  <si>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</si>
  <si>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</si>
  <si>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</si>
  <si>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</si>
  <si>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</si>
  <si>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</si>
  <si>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</si>
  <si>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</si>
  <si>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</si>
  <si>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</si>
  <si>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</si>
  <si>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</si>
  <si>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</si>
  <si>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</si>
  <si>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</si>
  <si>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</si>
  <si>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</si>
  <si>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</si>
  <si>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</si>
  <si>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</si>
  <si>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</si>
  <si>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</si>
  <si>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</si>
  <si>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</si>
  <si>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</si>
  <si>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</si>
  <si>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</si>
  <si>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</si>
  <si>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</si>
  <si>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</si>
  <si>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</si>
  <si>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</si>
  <si>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</si>
  <si>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</si>
  <si>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</si>
  <si>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</si>
  <si>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</si>
  <si>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</si>
  <si>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</si>
  <si>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</si>
  <si>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</si>
  <si>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</si>
  <si>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</si>
  <si>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</si>
  <si>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</si>
  <si>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</si>
  <si>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</si>
  <si>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</si>
  <si>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</si>
  <si>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</si>
  <si>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</si>
  <si>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</si>
  <si>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</si>
  <si>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</si>
  <si>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</si>
  <si>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</si>
  <si>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</si>
  <si>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</si>
  <si>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</si>
  <si>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</si>
  <si>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</si>
  <si>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</si>
  <si>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</si>
  <si>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</si>
  <si>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</si>
  <si>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</si>
  <si>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</si>
  <si>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</si>
  <si>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</si>
  <si>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</si>
  <si>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</si>
  <si>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</si>
  <si>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</si>
  <si>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</si>
  <si>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</si>
  <si>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</si>
  <si>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</si>
  <si>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</si>
  <si>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</si>
  <si>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</si>
  <si>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</si>
  <si>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</si>
  <si>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</si>
  <si>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</si>
  <si>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</si>
  <si>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</si>
  <si>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</si>
  <si>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</si>
  <si>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</si>
  <si>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</si>
  <si>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</si>
  <si>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</si>
  <si>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</si>
  <si>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</si>
  <si>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</si>
  <si>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</si>
  <si>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</si>
  <si>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</si>
  <si>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</si>
  <si>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</si>
  <si>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</si>
  <si>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</si>
  <si>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</si>
  <si>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</si>
  <si>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</si>
  <si>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</si>
  <si>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</si>
  <si>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</si>
  <si>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</si>
  <si>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</si>
  <si>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</si>
  <si>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</si>
  <si>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</si>
  <si>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</si>
  <si>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</si>
  <si>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</si>
  <si>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</si>
  <si>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</si>
  <si>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</si>
  <si>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</si>
  <si>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</si>
  <si>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</si>
  <si>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</si>
  <si>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</si>
  <si>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</si>
  <si>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</si>
  <si>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</si>
  <si>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</si>
  <si>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</si>
  <si>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</si>
  <si>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</si>
  <si>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</si>
  <si>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</si>
  <si>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</si>
  <si>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</si>
  <si>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</si>
  <si>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</si>
  <si>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</si>
  <si>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</si>
  <si>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</si>
  <si>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</si>
  <si>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</si>
  <si>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</si>
  <si>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</si>
  <si>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</si>
  <si>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</si>
  <si>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</si>
  <si>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</si>
  <si>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</si>
  <si>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</si>
  <si>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</si>
  <si>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</si>
  <si>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</si>
  <si>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</si>
  <si>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</si>
  <si>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</si>
  <si>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</si>
  <si>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</si>
  <si>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</si>
  <si>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</si>
  <si>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</si>
  <si>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</si>
  <si>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</si>
  <si>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</si>
  <si>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</si>
  <si>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</si>
  <si>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</si>
  <si>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</si>
  <si>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</si>
  <si>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</si>
  <si>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</si>
  <si>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</si>
  <si>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</si>
  <si>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</si>
  <si>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</si>
  <si>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</si>
  <si>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</si>
  <si>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</si>
  <si>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</si>
  <si>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</si>
  <si>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</si>
  <si>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</si>
  <si>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</si>
  <si>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</si>
  <si>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</si>
  <si>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</si>
  <si>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</si>
  <si>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</si>
  <si>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</si>
  <si>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</si>
  <si>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</si>
  <si>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</si>
  <si>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</si>
  <si>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</si>
  <si>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</si>
  <si>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</si>
  <si>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</si>
  <si>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</si>
  <si>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</si>
  <si>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</si>
  <si>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</si>
  <si>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</si>
  <si>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</si>
  <si>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</si>
  <si>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</si>
  <si>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</si>
  <si>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</si>
  <si>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</si>
  <si>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</si>
  <si>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</si>
  <si>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</si>
  <si>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</si>
  <si>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</si>
  <si>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</si>
  <si>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</si>
  <si>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</si>
  <si>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</si>
  <si>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</si>
  <si>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</si>
  <si>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</si>
  <si>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</si>
  <si>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</si>
  <si>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</si>
  <si>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</si>
  <si>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</si>
  <si>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</si>
  <si>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</si>
  <si>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</si>
  <si>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</si>
  <si>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</si>
  <si>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</si>
  <si>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</si>
  <si>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</si>
  <si>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</si>
  <si>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</si>
  <si>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</si>
  <si>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</si>
  <si>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</si>
  <si>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</si>
  <si>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</si>
  <si>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</si>
  <si>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</si>
  <si>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</si>
  <si>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</si>
  <si>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</si>
  <si>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</si>
  <si>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</si>
  <si>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</si>
  <si>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</si>
  <si>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</si>
  <si>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</si>
  <si>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</si>
  <si>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</si>
  <si>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</si>
  <si>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</si>
  <si>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</si>
  <si>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</si>
  <si>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</si>
  <si>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</si>
  <si>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</si>
  <si>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</si>
  <si>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</si>
  <si>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</si>
  <si>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</si>
  <si>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</si>
  <si>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</si>
  <si>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</si>
  <si>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</si>
  <si>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</si>
  <si>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</si>
  <si>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</si>
  <si>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</si>
  <si>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</si>
  <si>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</si>
  <si>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</si>
  <si>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</si>
  <si>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</si>
  <si>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</si>
  <si>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</si>
  <si>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</si>
  <si>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</si>
  <si>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</si>
  <si>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</si>
  <si>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</si>
  <si>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</si>
  <si>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</si>
  <si>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</si>
  <si>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</si>
  <si>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</si>
  <si>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</si>
  <si>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</si>
  <si>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</si>
  <si>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</si>
  <si>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</si>
  <si>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</si>
  <si>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</si>
  <si>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</si>
  <si>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</si>
  <si>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</si>
  <si>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</si>
  <si>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</si>
  <si>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</si>
  <si>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</si>
  <si>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</si>
  <si>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</si>
  <si>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</si>
  <si>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</si>
  <si>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</si>
  <si>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</si>
  <si>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</si>
  <si>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</si>
  <si>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</si>
  <si>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</si>
  <si>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</si>
  <si>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</si>
  <si>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</si>
  <si>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</si>
  <si>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</si>
  <si>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</si>
  <si>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</si>
  <si>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</si>
  <si>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</si>
  <si>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</si>
  <si>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</si>
  <si>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</si>
  <si>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</si>
  <si>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</si>
  <si>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</si>
  <si>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</si>
  <si>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</si>
  <si>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</si>
  <si>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</si>
  <si>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</si>
  <si>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</si>
  <si>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</si>
  <si>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</si>
  <si>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</si>
  <si>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</si>
  <si>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</si>
  <si>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</si>
  <si>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</si>
  <si>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</si>
  <si>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</si>
  <si>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</si>
  <si>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</si>
  <si>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</si>
  <si>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</si>
  <si>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</si>
  <si>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</si>
  <si>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</si>
  <si>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</si>
  <si>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</si>
  <si>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</si>
  <si>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</si>
  <si>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</si>
  <si>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</si>
  <si>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</si>
  <si>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</si>
  <si>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</si>
  <si>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</si>
  <si>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</si>
  <si>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</si>
  <si>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</si>
  <si>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</si>
  <si>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</si>
  <si>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</si>
  <si>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</si>
  <si>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</si>
  <si>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</si>
  <si>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</si>
  <si>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</si>
  <si>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</si>
  <si>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</si>
  <si>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</si>
  <si>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</si>
  <si>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</si>
  <si>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</si>
  <si>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</si>
  <si>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</si>
  <si>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</si>
  <si>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</si>
  <si>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</si>
  <si>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</si>
  <si>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</si>
  <si>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</si>
  <si>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</si>
  <si>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</si>
  <si>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</si>
  <si>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</si>
  <si>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</si>
  <si>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</si>
  <si>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</si>
  <si>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</si>
  <si>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</si>
  <si>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</si>
  <si>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</si>
  <si>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</si>
  <si>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</si>
  <si>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</si>
  <si>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</si>
  <si>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</si>
  <si>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</si>
  <si>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</si>
  <si>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</si>
  <si>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</si>
  <si>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</si>
  <si>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</si>
  <si>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</si>
  <si>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</si>
  <si>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</si>
  <si>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</si>
  <si>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</si>
  <si>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</si>
  <si>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</si>
  <si>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</si>
  <si>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</si>
  <si>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</si>
  <si>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</si>
  <si>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</si>
  <si>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</si>
  <si>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</si>
  <si>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</si>
  <si>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</si>
  <si>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</si>
  <si>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</si>
  <si>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</si>
  <si>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</si>
  <si>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</si>
  <si>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</si>
  <si>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</si>
  <si>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</si>
  <si>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</si>
  <si>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</si>
  <si>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</si>
  <si>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</si>
  <si>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</si>
  <si>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</si>
  <si>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</si>
  <si>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</si>
  <si>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</si>
  <si>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</si>
  <si>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</si>
  <si>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</si>
  <si>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</si>
  <si>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</si>
  <si>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</si>
  <si>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</si>
  <si>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</si>
  <si>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</si>
  <si>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</si>
  <si>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</si>
  <si>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</si>
  <si>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</si>
  <si>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</si>
  <si>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</si>
  <si>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</si>
  <si>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</si>
  <si>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</si>
  <si>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</si>
  <si>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</si>
  <si>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</si>
  <si>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</si>
  <si>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</si>
  <si>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</si>
  <si>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</si>
  <si>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</si>
  <si>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</si>
  <si>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</si>
  <si>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</si>
  <si>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</si>
  <si>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</si>
  <si>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</si>
  <si>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</si>
  <si>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</si>
  <si>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</si>
  <si>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</si>
  <si>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</si>
  <si>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</si>
  <si>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</si>
  <si>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</si>
  <si>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</si>
  <si>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</si>
  <si>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</si>
  <si>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</si>
  <si>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</si>
  <si>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</si>
  <si>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</si>
  <si>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</si>
  <si>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</si>
  <si>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</si>
  <si>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</si>
  <si>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</si>
  <si>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</si>
  <si>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</si>
  <si>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</si>
  <si>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</si>
  <si>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</si>
  <si>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</si>
  <si>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</si>
  <si>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</si>
  <si>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</si>
  <si>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</si>
  <si>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</si>
  <si>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</si>
  <si>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</si>
  <si>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</si>
  <si>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</si>
  <si>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</si>
  <si>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</si>
  <si>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</si>
  <si>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</si>
  <si>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</si>
  <si>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</si>
  <si>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</si>
  <si>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</si>
  <si>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</si>
  <si>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</si>
  <si>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</si>
  <si>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</si>
  <si>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</si>
  <si>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</si>
  <si>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</si>
  <si>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</si>
  <si>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</si>
  <si>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</si>
  <si>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</si>
  <si>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</si>
  <si>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</si>
  <si>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</si>
  <si>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</si>
  <si>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</si>
  <si>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</si>
  <si>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</si>
  <si>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</si>
  <si>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</si>
  <si>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</si>
  <si>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</si>
  <si>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</si>
  <si>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</si>
  <si>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</si>
  <si>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</si>
  <si>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</si>
  <si>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</si>
  <si>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</si>
  <si>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</si>
  <si>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</si>
  <si>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</si>
  <si>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</si>
  <si>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</si>
  <si>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</si>
  <si>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</si>
  <si>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</si>
  <si>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</si>
  <si>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</si>
  <si>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</si>
  <si>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</si>
  <si>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</si>
  <si>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</si>
  <si>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</si>
  <si>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</si>
  <si>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</si>
  <si>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</si>
  <si>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</si>
  <si>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</si>
  <si>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</si>
  <si>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</si>
  <si>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</si>
  <si>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</si>
  <si>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</si>
  <si>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</si>
  <si>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</si>
  <si>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</si>
  <si>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</si>
  <si>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</si>
  <si>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</si>
  <si>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</si>
  <si>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</si>
  <si>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</si>
  <si>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</si>
  <si>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</si>
  <si>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</si>
  <si>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</si>
  <si>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</si>
  <si>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</si>
  <si>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</si>
  <si>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</si>
  <si>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</si>
  <si>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</si>
  <si>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</si>
  <si>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</si>
  <si>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</si>
  <si>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</si>
  <si>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</si>
  <si>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</si>
  <si>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</si>
  <si>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</si>
  <si>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</si>
  <si>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</si>
  <si>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</si>
  <si>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</si>
  <si>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</si>
  <si>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</si>
  <si>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</si>
  <si>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</si>
  <si>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</si>
  <si>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</si>
  <si>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</si>
  <si>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</si>
  <si>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</si>
  <si>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</si>
  <si>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</si>
  <si>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</si>
  <si>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</si>
  <si>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</si>
  <si>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</si>
  <si>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</si>
  <si>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</si>
  <si>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</si>
  <si>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</si>
  <si>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</si>
  <si>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</si>
  <si>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</si>
  <si>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</si>
  <si>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</si>
  <si>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</si>
  <si>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</si>
  <si>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</si>
  <si>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</si>
  <si>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</si>
  <si>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</si>
  <si>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</si>
  <si>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</si>
  <si>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</si>
  <si>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</si>
  <si>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</si>
  <si>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</si>
  <si>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</si>
  <si>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</si>
  <si>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</si>
  <si>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</si>
  <si>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</si>
  <si>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</si>
  <si>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</si>
  <si>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</si>
  <si>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</si>
  <si>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</si>
  <si>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</si>
  <si>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</si>
  <si>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</si>
  <si>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</si>
  <si>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</si>
  <si>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</si>
  <si>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</si>
  <si>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</si>
  <si>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</si>
  <si>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</si>
  <si>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</si>
  <si>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</si>
  <si>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</si>
  <si>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</si>
  <si>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</si>
  <si>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</si>
  <si>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</si>
  <si>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</si>
  <si>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</si>
  <si>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</si>
  <si>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</si>
  <si>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</si>
  <si>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</si>
  <si>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</si>
  <si>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</si>
  <si>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</si>
  <si>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</si>
  <si>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</si>
  <si>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</si>
  <si>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</si>
  <si>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</si>
  <si>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</si>
  <si>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</si>
  <si>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</si>
  <si>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</si>
  <si>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</si>
  <si>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</si>
  <si>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</si>
  <si>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</si>
  <si>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</si>
  <si>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</si>
  <si>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</si>
  <si>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</si>
  <si>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</si>
  <si>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</si>
  <si>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</si>
  <si>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</si>
  <si>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</si>
  <si>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</si>
  <si>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</si>
  <si>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</si>
  <si>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</si>
  <si>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</si>
  <si>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</si>
  <si>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</si>
  <si>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</si>
  <si>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</si>
  <si>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</si>
  <si>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</si>
  <si>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</si>
  <si>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</si>
  <si>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</si>
  <si>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</si>
  <si>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</si>
  <si>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</si>
  <si>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</si>
  <si>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</si>
  <si>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</si>
  <si>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</si>
  <si>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</si>
  <si>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</si>
  <si>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</si>
  <si>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</si>
  <si>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</si>
  <si>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</si>
  <si>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</si>
  <si>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</si>
  <si>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</si>
  <si>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</si>
  <si>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</si>
  <si>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</si>
  <si>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</si>
  <si>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</si>
  <si>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</si>
  <si>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</si>
  <si>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</si>
  <si>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</si>
  <si>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</si>
  <si>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</si>
  <si>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</si>
  <si>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</si>
  <si>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</si>
  <si>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</si>
  <si>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</si>
  <si>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</si>
  <si>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</si>
  <si>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</si>
  <si>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</si>
  <si>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</si>
  <si>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</si>
  <si>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</si>
  <si>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</si>
  <si>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</si>
  <si>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</si>
  <si>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</si>
  <si>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</si>
  <si>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</si>
  <si>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</si>
  <si>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</si>
  <si>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</si>
  <si>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</si>
  <si>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</si>
  <si>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</si>
  <si>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</si>
  <si>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</si>
  <si>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</si>
  <si>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</si>
  <si>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</si>
  <si>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</si>
  <si>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</si>
  <si>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</si>
  <si>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</si>
  <si>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</si>
  <si>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</si>
  <si>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</si>
  <si>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</si>
  <si>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</si>
  <si>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</si>
  <si>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</si>
  <si>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</si>
  <si>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</si>
  <si>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</si>
  <si>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</si>
  <si>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</si>
  <si>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</si>
  <si>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</si>
  <si>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</si>
  <si>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</si>
  <si>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</si>
  <si>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</si>
  <si>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</si>
  <si>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</si>
  <si>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</si>
  <si>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</si>
  <si>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</si>
  <si>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</si>
  <si>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</si>
  <si>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</si>
  <si>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</si>
  <si>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</si>
  <si>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</si>
  <si>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</si>
  <si>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</si>
  <si>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</si>
  <si>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</si>
  <si>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</si>
  <si>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</si>
  <si>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</si>
  <si>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</si>
  <si>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</si>
  <si>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</si>
  <si>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</si>
  <si>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</si>
  <si>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</si>
  <si>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</si>
  <si>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</si>
  <si>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</si>
  <si>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</si>
  <si>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</si>
  <si>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</si>
  <si>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</si>
  <si>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</si>
  <si>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</si>
  <si>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</si>
  <si>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</si>
  <si>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</si>
  <si>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</si>
  <si>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</si>
  <si>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</si>
  <si>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</si>
  <si>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</si>
  <si>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</si>
  <si>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</si>
  <si>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</si>
  <si>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</si>
  <si>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</si>
  <si>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</si>
  <si>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</si>
  <si>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</si>
  <si>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</si>
  <si>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</si>
  <si>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</si>
  <si>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</si>
  <si>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</si>
  <si>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</si>
  <si>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</si>
  <si>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</si>
  <si>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</si>
  <si>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</si>
  <si>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</si>
  <si>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</si>
  <si>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</si>
  <si>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</si>
  <si>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</si>
  <si>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</si>
  <si>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</si>
  <si>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</si>
  <si>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</si>
  <si>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</si>
  <si>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</si>
  <si>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</si>
  <si>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</si>
  <si>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</si>
  <si>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</si>
  <si>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</si>
  <si>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</si>
  <si>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</si>
  <si>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</si>
  <si>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</si>
  <si>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</si>
  <si>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</si>
  <si>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</si>
  <si>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</si>
  <si>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</si>
  <si>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</si>
  <si>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</si>
  <si>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</si>
  <si>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</si>
  <si>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</si>
  <si>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</si>
  <si>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</si>
  <si>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</si>
  <si>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</si>
  <si>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</si>
  <si>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</si>
  <si>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</si>
  <si>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</si>
  <si>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</si>
  <si>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</si>
  <si>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</si>
  <si>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</si>
  <si>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</si>
  <si>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</si>
  <si>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</si>
  <si>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</si>
  <si>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</si>
  <si>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</si>
  <si>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</si>
  <si>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</si>
  <si>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</si>
  <si>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</si>
  <si>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</si>
  <si>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</si>
  <si>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</si>
  <si>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</si>
  <si>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</si>
  <si>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</si>
  <si>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</si>
  <si>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</si>
  <si>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</si>
  <si>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</si>
  <si>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</si>
  <si>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</si>
  <si>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</si>
  <si>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</si>
  <si>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</si>
  <si>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</si>
  <si>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</si>
  <si>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</si>
  <si>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</si>
  <si>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</si>
  <si>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</si>
  <si>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</si>
  <si>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</si>
  <si>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</si>
  <si>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</si>
  <si>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</si>
  <si>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</si>
  <si>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</si>
  <si>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</si>
  <si>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</si>
  <si>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</si>
  <si>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</si>
  <si>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</si>
  <si>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</si>
  <si>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</si>
  <si>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</si>
  <si>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</si>
  <si>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</si>
  <si>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</si>
  <si>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</si>
  <si>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</si>
  <si>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</si>
  <si>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</si>
  <si>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</si>
  <si>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</si>
  <si>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</si>
  <si>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</si>
  <si>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</si>
  <si>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</si>
  <si>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</si>
  <si>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</si>
  <si>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</si>
  <si>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</si>
  <si>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</si>
  <si>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</si>
  <si>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</si>
  <si>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</si>
  <si>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</si>
  <si>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</si>
  <si>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</si>
  <si>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</si>
  <si>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</si>
  <si>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</si>
  <si>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</si>
  <si>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</si>
  <si>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</si>
  <si>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</si>
  <si>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</si>
  <si>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</si>
  <si>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</si>
  <si>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</si>
  <si>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</si>
  <si>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</si>
  <si>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</si>
  <si>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</si>
  <si>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</si>
  <si>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</si>
  <si>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</si>
  <si>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</si>
  <si>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</si>
  <si>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</si>
  <si>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</si>
  <si>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</si>
  <si>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</si>
  <si>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</si>
  <si>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</si>
  <si>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</si>
  <si>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</si>
  <si>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</si>
  <si>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</si>
  <si>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</si>
  <si>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</si>
  <si>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</si>
  <si>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</si>
  <si>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</si>
  <si>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</si>
  <si>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</si>
  <si>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</si>
  <si>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</si>
  <si>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</si>
  <si>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</si>
  <si>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</si>
  <si>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</si>
  <si>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</si>
  <si>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</si>
  <si>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</si>
  <si>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</si>
  <si>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</si>
  <si>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</si>
  <si>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</si>
  <si>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</si>
  <si>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</si>
  <si>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</si>
  <si>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</si>
  <si>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</si>
  <si>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</si>
  <si>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</si>
  <si>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</si>
  <si>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</si>
  <si>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</si>
  <si>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</si>
  <si>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</si>
  <si>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</si>
  <si>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</si>
  <si>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</si>
  <si>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</si>
  <si>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</si>
  <si>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</si>
  <si>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</si>
  <si>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</si>
  <si>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</si>
  <si>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</si>
  <si>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</si>
  <si>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</si>
  <si>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</si>
  <si>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</si>
  <si>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</si>
  <si>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</si>
  <si>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</si>
  <si>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</si>
  <si>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</si>
  <si>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</si>
  <si>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</si>
  <si>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</si>
  <si>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</si>
  <si>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</si>
  <si>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</si>
  <si>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</si>
  <si>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</si>
  <si>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</si>
  <si>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</si>
  <si>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</si>
  <si>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</si>
  <si>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</si>
  <si>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</si>
  <si>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</si>
  <si>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</si>
  <si>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</si>
  <si>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</si>
  <si>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</si>
  <si>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</si>
  <si>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</si>
  <si>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</si>
  <si>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</si>
  <si>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</si>
  <si>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</si>
  <si>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</si>
  <si>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</si>
  <si>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</si>
  <si>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</si>
  <si>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</si>
  <si>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</si>
  <si>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</si>
  <si>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</si>
  <si>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</si>
  <si>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</si>
  <si>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</si>
  <si>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</si>
  <si>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</si>
  <si>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</si>
  <si>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</si>
  <si>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</si>
  <si>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</si>
  <si>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</si>
  <si>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</si>
  <si>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</si>
  <si>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</si>
  <si>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</si>
  <si>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</si>
  <si>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</si>
  <si>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</si>
  <si>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</si>
  <si>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</si>
  <si>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</si>
  <si>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</si>
  <si>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</si>
  <si>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</si>
  <si>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</si>
  <si>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</si>
  <si>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</si>
  <si>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</si>
  <si>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</si>
  <si>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</si>
  <si>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</si>
  <si>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</si>
  <si>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</si>
  <si>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</si>
  <si>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</si>
  <si>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</si>
  <si>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</si>
  <si>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</si>
  <si>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</si>
  <si>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</si>
  <si>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</si>
  <si>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</si>
  <si>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</si>
  <si>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</si>
  <si>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</si>
  <si>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</si>
  <si>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</si>
  <si>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</si>
  <si>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</si>
  <si>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</si>
  <si>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</si>
  <si>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</si>
  <si>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</si>
  <si>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</si>
  <si>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</si>
  <si>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</si>
  <si>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</si>
  <si>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</si>
  <si>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</si>
  <si>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</si>
  <si>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</si>
  <si>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</si>
  <si>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</si>
  <si>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</si>
  <si>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</si>
  <si>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</si>
  <si>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</si>
  <si>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</si>
  <si>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</si>
  <si>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</si>
  <si>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</si>
  <si>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</si>
  <si>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</si>
  <si>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</si>
  <si>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</si>
  <si>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</si>
  <si>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</si>
  <si>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</si>
  <si>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</si>
  <si>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</si>
  <si>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</si>
  <si>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</si>
  <si>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</si>
  <si>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</si>
  <si>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</si>
  <si>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</si>
  <si>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</si>
  <si>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</si>
  <si>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</si>
  <si>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</si>
  <si>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</si>
  <si>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</si>
  <si>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</si>
  <si>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</si>
  <si>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</si>
  <si>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</si>
  <si>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</si>
  <si>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</si>
  <si>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</si>
  <si>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</si>
  <si>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</si>
  <si>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</si>
  <si>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</si>
  <si>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</si>
  <si>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</si>
  <si>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</si>
  <si>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</si>
  <si>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</si>
  <si>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</si>
  <si>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</si>
  <si>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</si>
  <si>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</si>
  <si>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</si>
  <si>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</si>
  <si>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</si>
  <si>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</si>
  <si>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</si>
  <si>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</si>
  <si>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</si>
  <si>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</si>
  <si>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</si>
  <si>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</si>
  <si>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</si>
  <si>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</si>
  <si>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</si>
  <si>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</si>
  <si>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</si>
  <si>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</si>
  <si>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</si>
  <si>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</si>
  <si>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</si>
  <si>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</si>
  <si>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</si>
  <si>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</si>
  <si>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</si>
  <si>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</si>
  <si>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</si>
  <si>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</si>
  <si>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</si>
  <si>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</si>
  <si>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</si>
  <si>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</si>
  <si>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</si>
  <si>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</si>
  <si>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</si>
  <si>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</si>
  <si>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</si>
  <si>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</si>
  <si>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</si>
  <si>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</si>
  <si>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</si>
  <si>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</si>
  <si>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</si>
  <si>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</si>
  <si>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</si>
  <si>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</si>
  <si>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</si>
  <si>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</si>
  <si>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</si>
  <si>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</si>
  <si>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</si>
  <si>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</si>
  <si>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</si>
  <si>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</si>
  <si>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</si>
  <si>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</si>
  <si>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</si>
  <si>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</si>
  <si>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</si>
  <si>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</si>
  <si>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</si>
  <si>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</si>
  <si>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</si>
  <si>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</si>
  <si>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</si>
  <si>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</si>
  <si>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</si>
  <si>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</si>
  <si>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</si>
  <si>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</si>
  <si>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</si>
  <si>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</si>
  <si>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</si>
  <si>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</si>
  <si>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</si>
  <si>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</si>
  <si>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</si>
  <si>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</si>
  <si>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</si>
  <si>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</si>
  <si>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</si>
  <si>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</si>
  <si>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</si>
  <si>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</si>
  <si>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</si>
  <si>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</si>
  <si>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</si>
  <si>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</si>
  <si>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</si>
  <si>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</si>
  <si>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</si>
  <si>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</si>
  <si>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</si>
  <si>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</si>
  <si>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</si>
  <si>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</si>
  <si>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</si>
  <si>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</si>
  <si>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</si>
  <si>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</si>
  <si>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</si>
  <si>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</si>
  <si>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</si>
  <si>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</si>
  <si>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</si>
  <si>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</si>
  <si>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</si>
  <si>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</si>
  <si>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</si>
  <si>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</si>
  <si>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</si>
  <si>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</si>
  <si>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</si>
  <si>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</si>
  <si>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</si>
  <si>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</si>
  <si>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</si>
  <si>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</si>
  <si>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</si>
  <si>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</si>
  <si>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</si>
  <si>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</si>
  <si>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</si>
  <si>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</si>
  <si>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</si>
  <si>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</si>
  <si>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</si>
  <si>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</si>
  <si>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</si>
  <si>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</si>
  <si>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</si>
  <si>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</si>
  <si>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</si>
  <si>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</si>
  <si>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</si>
  <si>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</si>
  <si>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</si>
  <si>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</si>
  <si>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</si>
  <si>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</si>
  <si>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</si>
  <si>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</si>
  <si>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</si>
  <si>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</si>
  <si>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</si>
  <si>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</si>
  <si>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</si>
  <si>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</si>
  <si>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</si>
  <si>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</si>
  <si>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</si>
  <si>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</si>
  <si>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</si>
  <si>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</si>
  <si>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</si>
  <si>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</si>
  <si>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</si>
  <si>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</si>
  <si>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</si>
  <si>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</si>
  <si>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</si>
  <si>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</si>
  <si>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</si>
  <si>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</si>
  <si>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</si>
  <si>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</si>
  <si>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</si>
  <si>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</si>
  <si>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</si>
  <si>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</si>
  <si>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</si>
  <si>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</si>
  <si>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</si>
  <si>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</si>
  <si>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</si>
  <si>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</si>
  <si>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</si>
  <si>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</si>
  <si>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</si>
  <si>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</si>
  <si>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</si>
  <si>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</si>
  <si>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</si>
  <si>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</si>
  <si>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</si>
  <si>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</si>
  <si>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</si>
  <si>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</si>
  <si>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</si>
  <si>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</si>
  <si>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</si>
  <si>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</si>
  <si>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</si>
  <si>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</si>
  <si>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</si>
  <si>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</si>
  <si>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</si>
  <si>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</si>
  <si>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</si>
  <si>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</si>
  <si>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</si>
  <si>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</si>
  <si>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</si>
  <si>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</si>
  <si>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</si>
  <si>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</si>
  <si>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</si>
  <si>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</si>
  <si>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</si>
  <si>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</si>
  <si>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</si>
  <si>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</si>
  <si>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</si>
  <si>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</si>
  <si>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</si>
  <si>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</si>
  <si>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</si>
  <si>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</si>
  <si>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</si>
  <si>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</si>
  <si>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</si>
  <si>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</si>
  <si>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</si>
  <si>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</si>
  <si>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</si>
  <si>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</si>
  <si>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</si>
  <si>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</si>
  <si>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</si>
  <si>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</si>
  <si>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</si>
  <si>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</si>
  <si>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</si>
  <si>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</si>
  <si>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</si>
  <si>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</si>
  <si>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</si>
  <si>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</si>
  <si>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</si>
  <si>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</si>
  <si>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</si>
  <si>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</si>
  <si>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</si>
  <si>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</si>
  <si>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</si>
  <si>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</si>
  <si>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</si>
  <si>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</si>
  <si>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</si>
  <si>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</si>
  <si>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</si>
  <si>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</si>
  <si>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</si>
  <si>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</si>
  <si>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</si>
  <si>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</si>
  <si>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</si>
  <si>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</si>
  <si>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</si>
  <si>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</si>
  <si>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</si>
  <si>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</si>
  <si>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</si>
  <si>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</si>
  <si>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</si>
  <si>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</si>
  <si>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</si>
  <si>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</si>
  <si>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</si>
  <si>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</si>
  <si>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</si>
  <si>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</si>
  <si>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</si>
  <si>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</si>
  <si>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</si>
  <si>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</si>
  <si>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</si>
  <si>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</si>
  <si>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</si>
  <si>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</si>
  <si>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</si>
  <si>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</si>
  <si>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</si>
  <si>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</si>
  <si>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</si>
  <si>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</si>
  <si>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</si>
  <si>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</si>
  <si>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</si>
  <si>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</si>
  <si>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</si>
  <si>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</si>
  <si>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</si>
  <si>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</si>
  <si>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</si>
  <si>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</si>
  <si>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</si>
  <si>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</si>
  <si>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</si>
  <si>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</si>
  <si>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</si>
  <si>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</si>
  <si>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</si>
  <si>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</si>
  <si>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</si>
  <si>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</si>
  <si>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</si>
  <si>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</si>
  <si>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</si>
  <si>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</si>
  <si>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</si>
  <si>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</si>
  <si>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</si>
  <si>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</si>
  <si>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</si>
  <si>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</si>
  <si>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</si>
  <si>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</si>
  <si>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</si>
  <si>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</si>
  <si>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</si>
  <si>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</si>
  <si>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</si>
  <si>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</si>
  <si>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</si>
  <si>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</si>
  <si>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</si>
  <si>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</si>
  <si>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</si>
  <si>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</si>
  <si>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</si>
  <si>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</si>
  <si>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</si>
  <si>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</si>
  <si>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</si>
  <si>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</si>
  <si>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</si>
  <si>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</si>
  <si>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</si>
  <si>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</si>
  <si>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</si>
  <si>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</si>
  <si>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</si>
  <si>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</si>
  <si>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</si>
  <si>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</si>
  <si>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</si>
  <si>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</si>
  <si>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</si>
  <si>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</si>
  <si>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</si>
  <si>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</si>
  <si>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</si>
  <si>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</si>
  <si>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</si>
  <si>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</si>
  <si>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</si>
  <si>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</si>
  <si>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</si>
  <si>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</si>
  <si>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</si>
  <si>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</si>
  <si>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</si>
  <si>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</si>
  <si>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</si>
  <si>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</si>
  <si>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</si>
  <si>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</si>
  <si>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</si>
  <si>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</si>
  <si>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</si>
  <si>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</si>
  <si>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</si>
  <si>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</si>
  <si>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</si>
  <si>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</si>
  <si>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</si>
  <si>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</si>
  <si>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</si>
  <si>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</si>
  <si>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</si>
  <si>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</si>
  <si>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</si>
  <si>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</si>
  <si>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</si>
  <si>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</si>
  <si>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</si>
  <si>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</si>
  <si>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</si>
  <si>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</si>
  <si>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</si>
  <si>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</si>
  <si>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</si>
  <si>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</si>
  <si>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</si>
  <si>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</si>
  <si>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</si>
  <si>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</si>
  <si>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</si>
  <si>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</si>
  <si>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</si>
  <si>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</si>
  <si>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</si>
  <si>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</si>
  <si>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</si>
  <si>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</si>
  <si>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</si>
  <si>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</si>
  <si>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</si>
  <si>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</si>
  <si>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</si>
  <si>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</si>
  <si>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</si>
  <si>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</si>
  <si>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</si>
  <si>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</si>
  <si>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</si>
  <si>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</si>
  <si>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</si>
  <si>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</si>
  <si>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</si>
  <si>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</si>
  <si>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</si>
  <si>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</si>
  <si>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</si>
  <si>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</si>
  <si>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</si>
  <si>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</si>
  <si>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</si>
  <si>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</si>
  <si>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</si>
  <si>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</si>
  <si>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</si>
  <si>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</si>
  <si>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</si>
  <si>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</si>
  <si>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</si>
  <si>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</si>
  <si>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</si>
  <si>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</si>
  <si>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</si>
  <si>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</si>
  <si>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</si>
  <si>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</si>
  <si>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</si>
  <si>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</si>
  <si>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</si>
  <si>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</si>
  <si>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</si>
  <si>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</si>
  <si>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</si>
  <si>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</si>
  <si>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</si>
  <si>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</si>
  <si>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</si>
  <si>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</si>
  <si>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</si>
  <si>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</si>
  <si>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</si>
  <si>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</si>
  <si>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</si>
  <si>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</si>
  <si>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</si>
  <si>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</si>
  <si>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</si>
  <si>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</si>
  <si>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</si>
  <si>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</si>
  <si>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</si>
  <si>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</si>
  <si>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</si>
  <si>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</si>
  <si>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</si>
  <si>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</si>
  <si>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</si>
  <si>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</si>
  <si>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</si>
  <si>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</si>
  <si>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</si>
  <si>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</si>
  <si>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</si>
  <si>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</si>
  <si>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</si>
  <si>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</si>
  <si>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</si>
  <si>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</si>
  <si>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</si>
  <si>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</si>
  <si>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</si>
  <si>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</si>
  <si>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</si>
  <si>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</si>
  <si>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</si>
  <si>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</si>
  <si>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</si>
  <si>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</si>
  <si>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</si>
  <si>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</si>
  <si>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</si>
  <si>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</si>
  <si>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</si>
  <si>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</si>
  <si>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</si>
  <si>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</si>
  <si>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</si>
  <si>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</si>
  <si>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</si>
  <si>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</si>
  <si>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</si>
  <si>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</si>
  <si>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</si>
  <si>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</si>
  <si>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</si>
  <si>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</si>
  <si>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</si>
  <si>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</si>
  <si>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</si>
  <si>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</si>
  <si>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</si>
  <si>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</si>
  <si>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</si>
  <si>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</si>
  <si>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</si>
  <si>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</si>
  <si>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</si>
  <si>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</si>
  <si>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</si>
  <si>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</si>
  <si>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</si>
  <si>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</si>
  <si>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</si>
  <si>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</si>
  <si>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</si>
  <si>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</si>
  <si>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</si>
  <si>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</si>
  <si>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</si>
  <si>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</si>
  <si>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</si>
  <si>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</si>
  <si>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</si>
  <si>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</si>
  <si>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</si>
  <si>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</si>
  <si>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</si>
  <si>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</si>
  <si>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</si>
  <si>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</si>
  <si>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</si>
  <si>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</si>
  <si>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</si>
  <si>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</si>
  <si>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</si>
  <si>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</si>
  <si>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</si>
  <si>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</si>
  <si>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</si>
  <si>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</si>
  <si>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</si>
  <si>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</si>
  <si>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</si>
  <si>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</si>
  <si>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</si>
  <si>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</si>
  <si>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</si>
  <si>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</si>
  <si>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</si>
  <si>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</si>
  <si>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</si>
  <si>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</si>
  <si>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</si>
  <si>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</si>
  <si>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</si>
  <si>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</si>
  <si>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</si>
  <si>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</si>
  <si>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</si>
  <si>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</si>
  <si>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</si>
  <si>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</si>
  <si>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</si>
  <si>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</si>
  <si>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</si>
  <si>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</si>
  <si>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</si>
  <si>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</si>
  <si>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</si>
  <si>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</si>
  <si>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</si>
  <si>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</si>
  <si>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</si>
  <si>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</si>
  <si>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</si>
  <si>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</si>
  <si>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</si>
  <si>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</si>
  <si>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</si>
  <si>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</si>
  <si>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</si>
  <si>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</si>
  <si>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</si>
  <si>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</si>
  <si>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</si>
  <si>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</si>
  <si>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</si>
  <si>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</si>
  <si>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</si>
  <si>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</si>
  <si>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</si>
  <si>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</si>
  <si>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</si>
  <si>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</si>
  <si>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</si>
  <si>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</si>
  <si>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</si>
  <si>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</si>
  <si>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</si>
  <si>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</si>
  <si>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</si>
  <si>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</si>
  <si>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</si>
  <si>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</si>
  <si>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</si>
  <si>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</si>
  <si>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</si>
  <si>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</si>
  <si>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</si>
  <si>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</si>
  <si>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</si>
  <si>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</si>
  <si>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</si>
  <si>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</si>
  <si>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</si>
  <si>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</si>
  <si>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</si>
  <si>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</si>
  <si>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</si>
  <si>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</si>
  <si>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</si>
  <si>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</si>
  <si>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</si>
  <si>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</si>
  <si>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</si>
  <si>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</si>
  <si>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</si>
  <si>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</si>
  <si>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</si>
  <si>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</si>
  <si>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</si>
  <si>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</si>
  <si>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</si>
  <si>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</si>
  <si>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</si>
  <si>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</si>
  <si>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</si>
  <si>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</si>
  <si>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</si>
  <si>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</si>
  <si>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</si>
  <si>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</si>
  <si>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</si>
  <si>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</si>
  <si>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</si>
  <si>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</si>
  <si>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</si>
  <si>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</si>
  <si>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</si>
  <si>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</si>
  <si>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</si>
  <si>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</si>
  <si>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</si>
  <si>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</si>
  <si>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</si>
  <si>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</si>
  <si>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</si>
  <si>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</si>
  <si>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</si>
  <si>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</si>
  <si>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</si>
  <si>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</si>
  <si>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</si>
  <si>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</si>
  <si>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</si>
  <si>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</si>
  <si>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</si>
  <si>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</si>
  <si>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</si>
  <si>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</si>
  <si>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</si>
  <si>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</si>
  <si>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</si>
  <si>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</si>
  <si>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</si>
  <si>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</si>
  <si>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</si>
  <si>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</si>
  <si>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</si>
  <si>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</si>
  <si>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</si>
  <si>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</si>
  <si>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</si>
  <si>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</si>
  <si>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</si>
  <si>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</si>
  <si>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</si>
  <si>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</si>
  <si>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</si>
  <si>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</si>
  <si>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</si>
  <si>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</si>
  <si>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</si>
  <si>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</si>
  <si>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</si>
  <si>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</si>
  <si>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</si>
  <si>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</si>
  <si>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</si>
  <si>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</si>
  <si>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</si>
  <si>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</si>
  <si>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</si>
  <si>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</si>
  <si>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</si>
  <si>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</si>
  <si>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</si>
  <si>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</si>
  <si>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</si>
  <si>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</si>
  <si>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</si>
  <si>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</si>
  <si>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</si>
  <si>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</si>
  <si>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</si>
  <si>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</si>
  <si>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</si>
  <si>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</si>
  <si>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</si>
  <si>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</si>
  <si>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</si>
  <si>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</si>
  <si>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</si>
  <si>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</si>
  <si>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</si>
  <si>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</si>
  <si>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</si>
  <si>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</si>
  <si>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</si>
  <si>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</si>
  <si>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</si>
  <si>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</si>
  <si>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</si>
  <si>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</si>
  <si>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</si>
  <si>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</si>
  <si>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</si>
  <si>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</si>
  <si>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</si>
  <si>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</si>
  <si>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</si>
  <si>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</si>
  <si>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</si>
  <si>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</si>
  <si>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</si>
  <si>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</si>
  <si>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</si>
  <si>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</si>
  <si>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</si>
  <si>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</si>
  <si>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</si>
  <si>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</si>
  <si>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</si>
  <si>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</si>
  <si>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</si>
  <si>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</si>
  <si>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</si>
  <si>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</si>
  <si>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</si>
  <si>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</si>
  <si>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</si>
  <si>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</si>
  <si>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</si>
  <si>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</si>
  <si>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</si>
  <si>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</si>
  <si>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</si>
  <si>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</si>
  <si>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</si>
  <si>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</si>
  <si>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</si>
  <si>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</si>
  <si>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</si>
  <si>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</si>
  <si>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</si>
  <si>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</si>
  <si>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</si>
  <si>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</si>
  <si>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</si>
  <si>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</si>
  <si>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</si>
  <si>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</si>
  <si>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</si>
  <si>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</si>
  <si>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</si>
  <si>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</si>
  <si>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</si>
  <si>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</si>
  <si>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</si>
  <si>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</si>
  <si>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</si>
  <si>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</si>
  <si>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</si>
  <si>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</si>
  <si>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</si>
  <si>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</si>
  <si>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</si>
  <si>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</si>
  <si>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</si>
  <si>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</si>
  <si>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</si>
  <si>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</si>
  <si>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</si>
  <si>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</si>
  <si>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</si>
  <si>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</si>
  <si>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</si>
  <si>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</si>
  <si>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</si>
  <si>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</si>
  <si>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</si>
  <si>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</si>
  <si>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</si>
  <si>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</si>
  <si>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</si>
  <si>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</si>
  <si>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</si>
  <si>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</si>
  <si>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</si>
  <si>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</si>
  <si>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</si>
  <si>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</si>
  <si>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</si>
  <si>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</si>
  <si>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</si>
  <si>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</si>
  <si>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</si>
  <si>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</si>
  <si>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</si>
  <si>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</si>
  <si>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</si>
  <si>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</si>
  <si>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</si>
  <si>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</si>
  <si>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</si>
  <si>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</si>
  <si>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</si>
  <si>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</si>
  <si>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</si>
  <si>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</si>
  <si>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</si>
  <si>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</si>
  <si>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</si>
  <si>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</si>
  <si>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</si>
  <si>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</si>
  <si>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</si>
  <si>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</si>
  <si>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</si>
  <si>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</si>
  <si>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</si>
  <si>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</si>
  <si>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</si>
  <si>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</si>
  <si>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</si>
  <si>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</si>
  <si>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</si>
  <si>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</si>
  <si>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</si>
  <si>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</si>
  <si>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</si>
  <si>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</si>
  <si>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</si>
  <si>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</si>
  <si>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</si>
  <si>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</si>
  <si>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</si>
  <si>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</si>
  <si>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</si>
  <si>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</si>
  <si>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</si>
  <si>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</si>
  <si>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</si>
  <si>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</si>
  <si>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</si>
  <si>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</si>
  <si>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</si>
  <si>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</si>
  <si>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</si>
  <si>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</si>
  <si>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</si>
  <si>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</si>
  <si>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</si>
  <si>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</si>
  <si>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</si>
  <si>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</si>
  <si>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</si>
  <si>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</si>
  <si>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</si>
  <si>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</si>
  <si>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</si>
  <si>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</si>
  <si>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</si>
  <si>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</si>
  <si>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</si>
  <si>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</si>
  <si>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</si>
  <si>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</si>
  <si>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</si>
  <si>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</si>
  <si>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</si>
  <si>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</si>
  <si>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</si>
  <si>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</si>
  <si>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</si>
  <si>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</si>
  <si>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</si>
  <si>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</si>
  <si>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</si>
  <si>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</si>
  <si>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</si>
  <si>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</si>
  <si>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</si>
  <si>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</si>
  <si>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</si>
  <si>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</si>
  <si>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</si>
  <si>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</si>
  <si>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</si>
  <si>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</si>
  <si>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</si>
  <si>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</si>
  <si>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</si>
  <si>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</si>
  <si>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</si>
  <si>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</si>
  <si>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</si>
  <si>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</si>
  <si>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</si>
  <si>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</si>
  <si>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</si>
  <si>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</si>
  <si>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</si>
  <si>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</si>
  <si>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</si>
  <si>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</si>
  <si>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</si>
  <si>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</si>
  <si>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</si>
  <si>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</si>
  <si>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</si>
  <si>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</si>
  <si>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</si>
  <si>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</si>
  <si>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</si>
  <si>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</si>
  <si>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</si>
  <si>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</si>
  <si>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</si>
  <si>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</si>
  <si>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</si>
  <si>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</si>
  <si>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</si>
  <si>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</si>
  <si>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</si>
  <si>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</si>
  <si>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</si>
  <si>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</si>
  <si>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</si>
  <si>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</si>
  <si>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</si>
  <si>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</si>
  <si>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</si>
  <si>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</si>
  <si>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</si>
  <si>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</si>
  <si>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</si>
  <si>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</si>
  <si>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</si>
  <si>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</si>
  <si>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</si>
  <si>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</si>
  <si>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</si>
  <si>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</si>
  <si>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</si>
  <si>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</si>
  <si>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</si>
  <si>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</si>
  <si>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</si>
  <si>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</si>
  <si>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</si>
  <si>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</si>
  <si>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</si>
  <si>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</si>
  <si>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</si>
  <si>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</si>
  <si>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</si>
  <si>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</si>
  <si>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</si>
  <si>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</si>
  <si>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</si>
  <si>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</si>
  <si>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</si>
  <si>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</si>
  <si>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</si>
  <si>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</si>
  <si>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</si>
  <si>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</si>
  <si>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</si>
  <si>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</si>
  <si>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</si>
  <si>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</si>
  <si>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</si>
  <si>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</si>
  <si>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</si>
  <si>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</si>
  <si>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</si>
  <si>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</si>
  <si>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</si>
  <si>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</si>
  <si>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</si>
  <si>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</si>
  <si>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</si>
  <si>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</si>
  <si>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</si>
  <si>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</si>
  <si>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</si>
  <si>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</si>
  <si>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</si>
  <si>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</si>
  <si>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</si>
  <si>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</si>
  <si>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</si>
  <si>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</si>
  <si>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</si>
  <si>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</si>
  <si>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</si>
  <si>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</si>
  <si>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</si>
  <si>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</si>
  <si>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</si>
  <si>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</si>
  <si>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</si>
  <si>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</si>
  <si>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</si>
  <si>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</si>
  <si>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</si>
  <si>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</si>
  <si>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</si>
  <si>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</si>
  <si>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</si>
  <si>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</si>
  <si>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</si>
  <si>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</si>
  <si>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</si>
  <si>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</si>
  <si>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</si>
  <si>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</si>
  <si>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</si>
  <si>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</si>
  <si>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</si>
  <si>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</si>
  <si>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</si>
  <si>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</si>
  <si>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</si>
  <si>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</si>
  <si>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</si>
  <si>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</si>
  <si>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</si>
  <si>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</si>
  <si>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</si>
  <si>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</si>
  <si>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</si>
  <si>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</si>
  <si>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</si>
  <si>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</si>
  <si>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</si>
  <si>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</si>
  <si>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</si>
  <si>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</si>
  <si>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</si>
  <si>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</si>
  <si>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</si>
  <si>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</si>
  <si>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</si>
  <si>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</si>
  <si>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</si>
  <si>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</si>
  <si>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</si>
  <si>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</si>
  <si>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</si>
  <si>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</si>
  <si>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</si>
  <si>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</si>
  <si>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</si>
  <si>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</si>
  <si>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</si>
  <si>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</si>
  <si>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</si>
  <si>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</si>
  <si>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</si>
  <si>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</si>
  <si>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</si>
  <si>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</si>
  <si>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</si>
  <si>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</si>
  <si>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</si>
  <si>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</si>
  <si>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</si>
  <si>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</si>
  <si>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</si>
  <si>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</si>
  <si>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</si>
  <si>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</si>
  <si>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</si>
  <si>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</si>
  <si>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</si>
  <si>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</si>
  <si>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</si>
  <si>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</si>
  <si>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</si>
  <si>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</si>
  <si>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</si>
  <si>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</si>
  <si>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</si>
  <si>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</si>
  <si>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</si>
  <si>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</si>
  <si>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</si>
  <si>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</si>
  <si>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</si>
  <si>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</si>
  <si>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</si>
  <si>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</si>
  <si>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</si>
  <si>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</si>
  <si>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</si>
  <si>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</si>
  <si>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</si>
  <si>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</si>
  <si>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</si>
  <si>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</si>
  <si>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</si>
  <si>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</si>
  <si>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</si>
  <si>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</si>
  <si>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</si>
  <si>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</si>
  <si>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</si>
  <si>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</si>
  <si>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</si>
  <si>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</si>
  <si>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</si>
  <si>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</si>
  <si>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</si>
  <si>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</si>
  <si>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</si>
  <si>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</si>
  <si>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</si>
  <si>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</si>
  <si>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</si>
  <si>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</si>
  <si>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</si>
  <si>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</si>
  <si>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</si>
  <si>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</si>
  <si>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</si>
  <si>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</si>
  <si>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</si>
  <si>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</si>
  <si>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</si>
  <si>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</si>
  <si>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</si>
  <si>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</si>
  <si>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</si>
  <si>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</si>
  <si>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</si>
  <si>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</si>
  <si>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</si>
  <si>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</si>
  <si>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</si>
  <si>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</si>
  <si>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</si>
  <si>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</si>
  <si>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</si>
  <si>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</si>
  <si>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</si>
  <si>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</si>
  <si>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</si>
  <si>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</si>
  <si>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</si>
  <si>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</si>
  <si>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</si>
  <si>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</si>
  <si>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</si>
  <si>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</si>
  <si>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</si>
  <si>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</si>
  <si>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</si>
  <si>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</si>
  <si>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</si>
  <si>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</si>
  <si>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</si>
  <si>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</si>
  <si>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</si>
  <si>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</si>
  <si>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</si>
  <si>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</si>
  <si>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</si>
  <si>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</si>
  <si>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</si>
  <si>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</si>
  <si>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</si>
  <si>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</si>
  <si>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</si>
  <si>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</si>
  <si>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</si>
  <si>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</si>
  <si>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</si>
  <si>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</si>
  <si>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</si>
  <si>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</si>
  <si>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</si>
  <si>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</si>
  <si>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</si>
  <si>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</si>
  <si>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</si>
  <si>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</si>
  <si>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</si>
  <si>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</si>
  <si>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</si>
  <si>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</si>
  <si>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</si>
  <si>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</si>
  <si>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</si>
  <si>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</si>
  <si>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</si>
  <si>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</si>
  <si>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</si>
  <si>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</si>
  <si>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</si>
  <si>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</si>
  <si>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</si>
  <si>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</si>
  <si>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</si>
  <si>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</si>
  <si>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</si>
  <si>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</si>
  <si>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</si>
  <si>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</si>
  <si>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</si>
  <si>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</si>
  <si>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</si>
  <si>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</si>
  <si>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</si>
  <si>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</si>
  <si>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</si>
  <si>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</si>
  <si>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</si>
  <si>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</si>
  <si>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</si>
  <si>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</si>
  <si>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</si>
  <si>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</si>
  <si>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</si>
  <si>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</si>
  <si>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</si>
  <si>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</si>
  <si>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</si>
  <si>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</si>
  <si>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</si>
  <si>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</si>
  <si>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</si>
  <si>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</si>
  <si>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</si>
  <si>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</si>
  <si>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</si>
  <si>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</si>
  <si>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</si>
  <si>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</si>
  <si>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</si>
  <si>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</si>
  <si>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</si>
  <si>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</si>
  <si>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</si>
  <si>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</si>
  <si>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</si>
  <si>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</si>
  <si>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</si>
  <si>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</si>
  <si>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</si>
  <si>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</si>
  <si>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</si>
  <si>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</si>
  <si>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</si>
  <si>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</si>
  <si>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</si>
  <si>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</si>
  <si>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</si>
  <si>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</si>
  <si>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</si>
  <si>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</si>
  <si>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</si>
  <si>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</si>
  <si>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</si>
  <si>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</si>
  <si>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</si>
  <si>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</si>
  <si>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</si>
  <si>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</si>
  <si>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</si>
  <si>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</si>
  <si>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</si>
  <si>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</si>
  <si>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</si>
  <si>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</si>
  <si>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</si>
  <si>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</si>
  <si>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</si>
  <si>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</si>
  <si>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</si>
  <si>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</si>
  <si>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</si>
  <si>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</si>
  <si>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</si>
  <si>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</si>
  <si>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</si>
  <si>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</si>
  <si>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</si>
  <si>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</si>
  <si>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</si>
  <si>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</si>
  <si>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</si>
  <si>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</si>
  <si>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</si>
  <si>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</si>
  <si>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</si>
  <si>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</si>
  <si>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</si>
  <si>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</si>
  <si>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</si>
  <si>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</si>
  <si>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</si>
  <si>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</si>
  <si>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</si>
  <si>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</si>
  <si>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</si>
  <si>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</si>
  <si>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</si>
  <si>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</si>
  <si>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</si>
  <si>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</si>
  <si>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</si>
  <si>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</si>
  <si>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</si>
  <si>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</si>
  <si>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</si>
  <si>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</si>
  <si>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</si>
  <si>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</si>
  <si>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</si>
  <si>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</si>
  <si>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</si>
  <si>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</si>
  <si>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</si>
  <si>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</si>
  <si>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</si>
  <si>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</si>
  <si>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</si>
  <si>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</si>
  <si>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</si>
  <si>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</si>
  <si>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</si>
  <si>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</si>
  <si>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</si>
  <si>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</si>
  <si>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</si>
  <si>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</si>
  <si>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</si>
  <si>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</si>
  <si>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</si>
  <si>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</si>
  <si>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</si>
  <si>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</si>
  <si>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</si>
  <si>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</si>
  <si>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</si>
  <si>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</si>
  <si>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</si>
  <si>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</si>
  <si>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</si>
  <si>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</si>
  <si>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</si>
  <si>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</si>
  <si>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</si>
  <si>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</si>
  <si>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</si>
  <si>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</si>
  <si>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</si>
  <si>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</si>
  <si>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</si>
  <si>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</si>
  <si>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</si>
  <si>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</si>
  <si>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</si>
  <si>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</si>
  <si>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</si>
  <si>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</si>
  <si>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</si>
  <si>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</si>
  <si>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</si>
  <si>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</si>
  <si>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</si>
  <si>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</si>
  <si>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</si>
  <si>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</si>
  <si>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</si>
  <si>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</si>
  <si>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</si>
  <si>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</si>
  <si>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</si>
  <si>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</si>
  <si>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</si>
  <si>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</si>
  <si>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</si>
  <si>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</si>
  <si>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</si>
  <si>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</si>
  <si>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</si>
  <si>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</si>
  <si>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</si>
  <si>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</si>
  <si>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</si>
  <si>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</si>
  <si>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</si>
  <si>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</si>
  <si>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</si>
  <si>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</si>
  <si>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</si>
  <si>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</si>
  <si>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</si>
  <si>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</si>
  <si>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</si>
  <si>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</si>
  <si>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</si>
  <si>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</si>
  <si>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</si>
  <si>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</si>
  <si>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</si>
  <si>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</si>
  <si>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</si>
  <si>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</si>
  <si>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</si>
  <si>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</si>
  <si>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</si>
  <si>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</si>
  <si>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</si>
  <si>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</si>
  <si>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</si>
  <si>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</si>
  <si>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</si>
  <si>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</si>
  <si>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</si>
  <si>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</si>
  <si>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</si>
  <si>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</si>
  <si>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</si>
  <si>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</si>
  <si>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</si>
  <si>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</si>
  <si>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</si>
  <si>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</si>
  <si>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</si>
  <si>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</si>
  <si>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</si>
  <si>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</si>
  <si>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</si>
  <si>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</si>
  <si>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</si>
  <si>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</si>
  <si>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</si>
  <si>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</si>
  <si>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</si>
  <si>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</si>
  <si>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</si>
  <si>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</si>
  <si>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</si>
  <si>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</si>
  <si>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</si>
  <si>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</si>
  <si>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</si>
  <si>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</si>
  <si>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</si>
  <si>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</si>
  <si>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</si>
  <si>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</si>
  <si>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</si>
  <si>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</si>
  <si>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</si>
  <si>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</si>
  <si>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</si>
  <si>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</si>
  <si>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</si>
  <si>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</si>
  <si>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</si>
  <si>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</si>
  <si>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</si>
  <si>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</si>
  <si>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</si>
  <si>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</si>
  <si>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</si>
  <si>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</si>
  <si>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</si>
  <si>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</si>
  <si>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</si>
  <si>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</si>
  <si>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</si>
  <si>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</si>
  <si>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</si>
  <si>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</si>
  <si>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</si>
  <si>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</si>
  <si>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</si>
  <si>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</si>
  <si>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</si>
  <si>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</si>
  <si>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</si>
  <si>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</si>
  <si>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</si>
  <si>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</si>
  <si>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</si>
  <si>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</si>
  <si>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</si>
  <si>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</si>
  <si>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</si>
  <si>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</si>
  <si>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</si>
  <si>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</si>
  <si>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</si>
  <si>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</si>
  <si>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</si>
  <si>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</si>
  <si>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</si>
  <si>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</si>
  <si>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</si>
  <si>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</si>
  <si>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</si>
  <si>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</si>
  <si>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</si>
  <si>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</si>
  <si>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</si>
  <si>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</si>
  <si>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</si>
  <si>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</si>
  <si>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</si>
  <si>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</si>
  <si>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</si>
  <si>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</si>
  <si>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</si>
  <si>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</si>
  <si>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</si>
  <si>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</si>
  <si>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</si>
  <si>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</si>
  <si>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</si>
  <si>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</si>
  <si>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</si>
  <si>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</si>
  <si>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</si>
  <si>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</si>
  <si>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</si>
  <si>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</si>
  <si>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</si>
  <si>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</si>
  <si>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</si>
  <si>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</si>
  <si>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</si>
  <si>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</si>
  <si>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</si>
  <si>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</si>
  <si>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</si>
  <si>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</si>
  <si>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</si>
  <si>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</si>
  <si>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</si>
  <si>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</si>
  <si>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</si>
  <si>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</si>
  <si>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</si>
  <si>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</si>
  <si>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</si>
  <si>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</si>
  <si>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</si>
  <si>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</si>
  <si>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</si>
  <si>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</si>
  <si>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</si>
  <si>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</si>
  <si>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</si>
  <si>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</si>
  <si>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</si>
  <si>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</si>
  <si>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</si>
  <si>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</si>
  <si>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</si>
  <si>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</si>
  <si>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</si>
  <si>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</si>
  <si>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</si>
  <si>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</si>
  <si>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</si>
  <si>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</si>
  <si>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</si>
  <si>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</si>
  <si>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</si>
  <si>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</si>
  <si>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</si>
  <si>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</si>
  <si>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</si>
  <si>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</si>
  <si>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</si>
  <si>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</si>
  <si>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</si>
  <si>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</si>
  <si>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</si>
  <si>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</si>
  <si>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</si>
  <si>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</si>
  <si>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</si>
  <si>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</si>
  <si>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</si>
  <si>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</si>
  <si>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</si>
  <si>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</si>
  <si>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</si>
  <si>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</si>
  <si>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</si>
  <si>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</si>
  <si>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</si>
  <si>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</si>
  <si>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</si>
  <si>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</si>
  <si>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</si>
  <si>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</si>
  <si>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</si>
  <si>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</si>
  <si>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</si>
  <si>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</si>
  <si>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</si>
  <si>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</si>
  <si>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</si>
  <si>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</si>
  <si>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</si>
  <si>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</si>
  <si>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</si>
  <si>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</si>
  <si>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</si>
  <si>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</si>
  <si>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</si>
  <si>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</si>
  <si>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</si>
  <si>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</si>
  <si>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</si>
  <si>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</si>
  <si>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</si>
  <si>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</si>
  <si>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</si>
  <si>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</si>
  <si>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</si>
  <si>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</si>
  <si>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</si>
  <si>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</si>
  <si>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</si>
  <si>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</si>
  <si>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</si>
  <si>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</si>
  <si>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</si>
  <si>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</si>
  <si>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</si>
  <si>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</si>
  <si>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</si>
  <si>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</si>
  <si>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</si>
  <si>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</si>
  <si>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</si>
  <si>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</si>
  <si>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</si>
  <si>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</si>
  <si>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</si>
  <si>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</si>
  <si>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</si>
  <si>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</si>
  <si>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</si>
  <si>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</si>
  <si>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</si>
  <si>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</si>
  <si>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</si>
  <si>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</si>
  <si>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</si>
  <si>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</si>
  <si>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</si>
  <si>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</si>
  <si>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</si>
  <si>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</si>
  <si>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</si>
  <si>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</si>
  <si>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</si>
  <si>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</si>
  <si>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</si>
  <si>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</si>
  <si>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</si>
  <si>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</si>
  <si>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</si>
  <si>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</si>
  <si>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</si>
  <si>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</si>
  <si>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</si>
  <si>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</si>
  <si>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</si>
  <si>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</si>
  <si>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</si>
  <si>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</si>
  <si>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</si>
  <si>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</si>
  <si>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</si>
  <si>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</si>
  <si>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</si>
  <si>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</si>
  <si>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</si>
  <si>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</si>
  <si>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</si>
  <si>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</si>
  <si>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</si>
  <si>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</si>
  <si>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</si>
  <si>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</si>
  <si>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</si>
  <si>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</si>
  <si>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</si>
  <si>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</si>
  <si>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</si>
  <si>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</si>
  <si>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</si>
  <si>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</si>
  <si>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</si>
  <si>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</si>
  <si>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</si>
  <si>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</si>
  <si>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</si>
  <si>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</si>
  <si>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</si>
  <si>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</si>
  <si>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</si>
  <si>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</si>
  <si>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</si>
  <si>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</si>
  <si>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</si>
  <si>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</si>
  <si>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</si>
  <si>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</si>
  <si>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</si>
  <si>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</si>
  <si>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</si>
  <si>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</si>
  <si>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</si>
  <si>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</si>
  <si>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</si>
  <si>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</si>
  <si>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</si>
  <si>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</si>
  <si>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</si>
  <si>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</si>
  <si>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</si>
  <si>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</si>
  <si>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</si>
  <si>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</si>
  <si>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</si>
  <si>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</si>
  <si>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</si>
  <si>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</si>
  <si>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</si>
  <si>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</si>
  <si>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</si>
  <si>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</si>
  <si>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</si>
  <si>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</si>
  <si>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</si>
  <si>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</si>
  <si>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</si>
  <si>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</si>
  <si>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</si>
  <si>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</si>
  <si>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</si>
  <si>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</si>
  <si>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</si>
  <si>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</si>
  <si>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</si>
  <si>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</si>
  <si>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</si>
  <si>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</si>
  <si>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</si>
  <si>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</si>
  <si>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</si>
  <si>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</si>
  <si>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</si>
  <si>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</si>
  <si>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</si>
  <si>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</si>
  <si>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</si>
  <si>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</si>
  <si>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</si>
  <si>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</si>
  <si>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</si>
  <si>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</si>
  <si>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</si>
  <si>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</si>
  <si>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</si>
  <si>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</si>
  <si>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</si>
  <si>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</si>
  <si>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</si>
  <si>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</si>
  <si>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</si>
  <si>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</si>
  <si>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</si>
  <si>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</si>
  <si>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</si>
  <si>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</si>
  <si>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</si>
  <si>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</si>
  <si>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</si>
  <si>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</si>
  <si>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</si>
  <si>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</si>
  <si>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</si>
  <si>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</si>
  <si>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</si>
  <si>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</si>
  <si>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</si>
  <si>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</si>
  <si>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</si>
  <si>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</si>
  <si>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</si>
  <si>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</si>
  <si>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</si>
  <si>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</si>
  <si>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</si>
  <si>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</si>
  <si>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</si>
  <si>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</si>
  <si>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</si>
  <si>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</si>
  <si>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</si>
  <si>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</si>
  <si>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</si>
  <si>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</si>
  <si>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</si>
  <si>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</si>
  <si>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</si>
  <si>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</si>
  <si>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</si>
  <si>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</si>
  <si>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</si>
  <si>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</si>
  <si>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</si>
  <si>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</si>
  <si>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</si>
  <si>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</si>
  <si>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</si>
  <si>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</si>
  <si>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</si>
  <si>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</si>
  <si>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</si>
  <si>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</si>
  <si>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</si>
  <si>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</si>
  <si>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</si>
  <si>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</si>
  <si>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</si>
  <si>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</si>
  <si>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</si>
  <si>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</si>
  <si>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</si>
  <si>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</si>
  <si>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</si>
  <si>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</si>
  <si>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</si>
  <si>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</si>
  <si>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</si>
  <si>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</si>
  <si>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</si>
  <si>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</si>
  <si>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</si>
  <si>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</si>
  <si>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</si>
  <si>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</si>
  <si>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</si>
  <si>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</si>
  <si>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</si>
  <si>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</si>
  <si>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</si>
  <si>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</si>
  <si>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</si>
  <si>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</si>
  <si>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</si>
  <si>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</si>
  <si>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</si>
  <si>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</si>
  <si>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</si>
  <si>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</si>
  <si>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</si>
  <si>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</si>
  <si>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</si>
  <si>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</si>
  <si>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</si>
  <si>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</si>
  <si>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</si>
  <si>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</si>
  <si>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</si>
  <si>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</si>
  <si>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</si>
  <si>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</si>
  <si>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</si>
  <si>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</si>
  <si>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</si>
  <si>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</si>
  <si>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</si>
  <si>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</si>
  <si>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</si>
  <si>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</si>
  <si>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</si>
  <si>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</si>
  <si>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</si>
  <si>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</si>
  <si>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</si>
  <si>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</si>
  <si>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</si>
  <si>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</si>
  <si>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</si>
  <si>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</si>
  <si>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</si>
  <si>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</si>
  <si>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</si>
  <si>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</si>
  <si>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</si>
  <si>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</si>
  <si>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</si>
  <si>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</si>
  <si>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</si>
  <si>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</si>
  <si>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</si>
  <si>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</si>
  <si>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</si>
  <si>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</si>
  <si>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</si>
  <si>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</si>
  <si>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</si>
  <si>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</si>
  <si>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</si>
  <si>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</si>
  <si>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</si>
  <si>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</si>
  <si>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</si>
  <si>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</si>
  <si>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</si>
  <si>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</si>
  <si>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</si>
  <si>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</si>
  <si>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</si>
  <si>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</si>
  <si>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</si>
  <si>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</si>
  <si>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</si>
  <si>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</si>
  <si>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</si>
  <si>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</si>
  <si>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</si>
  <si>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</si>
  <si>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</si>
  <si>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</si>
  <si>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</si>
  <si>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</si>
  <si>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</si>
  <si>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</si>
  <si>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</si>
  <si>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</si>
  <si>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</si>
  <si>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</si>
  <si>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</si>
  <si>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</si>
  <si>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</si>
  <si>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</si>
  <si>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</si>
  <si>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</si>
  <si>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</si>
  <si>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</si>
  <si>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</si>
  <si>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</si>
  <si>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</si>
  <si>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</si>
  <si>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</si>
  <si>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</si>
  <si>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</si>
  <si>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</si>
  <si>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</si>
  <si>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</si>
  <si>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</si>
  <si>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</si>
  <si>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</si>
  <si>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</si>
  <si>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</si>
  <si>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</si>
  <si>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</si>
  <si>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</si>
  <si>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</si>
  <si>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</si>
  <si>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</si>
  <si>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</si>
  <si>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</si>
  <si>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</si>
  <si>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</si>
  <si>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</si>
  <si>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</si>
  <si>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</si>
  <si>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</si>
  <si>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</si>
  <si>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</si>
  <si>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</si>
  <si>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</si>
  <si>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</si>
  <si>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</si>
  <si>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</si>
  <si>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</si>
  <si>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</si>
  <si>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</si>
  <si>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</si>
  <si>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</si>
  <si>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</si>
  <si>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</si>
  <si>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</si>
  <si>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</si>
  <si>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</si>
  <si>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</si>
  <si>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</si>
  <si>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</si>
  <si>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</si>
  <si>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</si>
  <si>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</si>
  <si>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</si>
  <si>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</si>
  <si>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</si>
  <si>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</si>
  <si>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</si>
  <si>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</si>
  <si>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</si>
  <si>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</si>
  <si>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</si>
  <si>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</si>
  <si>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</si>
  <si>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</si>
  <si>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</si>
  <si>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</si>
  <si>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</si>
  <si>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</si>
  <si>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</si>
  <si>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</si>
  <si>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</si>
  <si>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</si>
  <si>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</si>
  <si>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</si>
  <si>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</si>
  <si>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</si>
  <si>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</si>
  <si>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</si>
  <si>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</si>
  <si>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</si>
  <si>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</si>
  <si>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</si>
  <si>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</si>
  <si>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</si>
  <si>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</si>
  <si>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</si>
  <si>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</si>
  <si>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</si>
  <si>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</si>
  <si>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</si>
  <si>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</si>
  <si>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</si>
  <si>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</si>
  <si>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</si>
  <si>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</si>
  <si>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</si>
  <si>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</si>
  <si>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</si>
  <si>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</si>
  <si>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</si>
  <si>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</si>
  <si>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</si>
  <si>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</si>
  <si>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</si>
  <si>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</si>
  <si>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</si>
  <si>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</si>
  <si>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</si>
  <si>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</si>
  <si>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</si>
  <si>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</si>
  <si>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</si>
  <si>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</si>
  <si>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</si>
  <si>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</si>
  <si>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</si>
  <si>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</si>
  <si>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</si>
  <si>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</si>
  <si>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</si>
  <si>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</si>
  <si>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</si>
  <si>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</si>
  <si>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</si>
  <si>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</si>
  <si>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</si>
  <si>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</si>
  <si>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</si>
  <si>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</si>
  <si>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</si>
  <si>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</si>
  <si>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</si>
  <si>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</si>
  <si>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</si>
  <si>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</si>
  <si>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</si>
  <si>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</si>
  <si>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</si>
  <si>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</si>
  <si>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</si>
  <si>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</si>
  <si>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</si>
  <si>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</si>
  <si>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</si>
  <si>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</si>
  <si>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</si>
  <si>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</si>
  <si>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</si>
  <si>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</si>
  <si>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</si>
  <si>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</si>
  <si>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</si>
  <si>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</si>
  <si>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</si>
  <si>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</si>
  <si>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</si>
  <si>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</si>
  <si>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</si>
  <si>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</si>
  <si>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</si>
  <si>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</si>
  <si>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</si>
  <si>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</si>
  <si>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</si>
  <si>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</si>
  <si>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</si>
  <si>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</si>
  <si>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</si>
  <si>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</si>
  <si>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</si>
  <si>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</si>
  <si>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</si>
  <si>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</si>
  <si>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</si>
  <si>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</si>
  <si>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</si>
  <si>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</si>
  <si>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</si>
  <si>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</si>
  <si>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</si>
  <si>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</si>
  <si>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</si>
  <si>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</si>
  <si>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</si>
  <si>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</si>
  <si>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</si>
  <si>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</si>
  <si>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</si>
  <si>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</si>
  <si>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</si>
  <si>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</si>
  <si>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</si>
  <si>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</si>
  <si>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</si>
  <si>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</si>
  <si>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</si>
  <si>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</si>
  <si>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</si>
  <si>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</si>
  <si>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</si>
  <si>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</si>
  <si>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</si>
  <si>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</si>
  <si>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</si>
  <si>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</si>
  <si>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</si>
  <si>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</si>
  <si>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</si>
  <si>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</si>
  <si>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</si>
  <si>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</si>
  <si>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</si>
  <si>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</si>
  <si>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</si>
  <si>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</si>
  <si>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</si>
  <si>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</si>
  <si>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</si>
  <si>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</si>
  <si>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</si>
  <si>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</si>
  <si>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</si>
  <si>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</si>
  <si>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</si>
  <si>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</si>
  <si>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</si>
  <si>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</si>
  <si>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</si>
  <si>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</si>
  <si>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</si>
  <si>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</si>
  <si>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</si>
  <si>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</si>
  <si>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</si>
  <si>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</si>
  <si>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</si>
  <si>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</si>
  <si>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</si>
  <si>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</si>
  <si>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</si>
  <si>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</si>
  <si>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</si>
  <si>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</si>
  <si>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</si>
  <si>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</si>
  <si>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</si>
  <si>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</si>
  <si>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</si>
  <si>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</si>
  <si>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</si>
  <si>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</si>
  <si>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</si>
  <si>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</si>
  <si>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</si>
  <si>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</si>
  <si>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</si>
  <si>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</si>
  <si>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</si>
  <si>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</si>
  <si>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</si>
  <si>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</si>
  <si>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</si>
  <si>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</si>
  <si>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</si>
  <si>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</si>
  <si>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</si>
  <si>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</si>
  <si>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</si>
  <si>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</si>
  <si>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</si>
  <si>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</si>
  <si>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</si>
  <si>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</si>
  <si>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</si>
  <si>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</si>
  <si>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</si>
  <si>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</si>
  <si>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</si>
  <si>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</si>
  <si>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</si>
  <si>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</si>
  <si>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</si>
  <si>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</si>
  <si>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</si>
  <si>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</si>
  <si>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</si>
  <si>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</si>
  <si>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</si>
  <si>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</si>
  <si>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</si>
  <si>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</si>
  <si>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</si>
  <si>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</si>
  <si>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</si>
  <si>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</si>
  <si>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</si>
  <si>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</si>
  <si>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</si>
  <si>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</si>
  <si>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</si>
  <si>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</si>
  <si>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</si>
  <si>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</si>
  <si>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</si>
  <si>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</si>
  <si>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</si>
  <si>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</si>
  <si>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</si>
  <si>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</si>
  <si>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</si>
  <si>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</si>
  <si>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</si>
  <si>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</si>
  <si>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</si>
  <si>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</si>
  <si>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</si>
  <si>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</si>
  <si>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</si>
  <si>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</si>
  <si>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</si>
  <si>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</si>
  <si>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</si>
  <si>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</si>
  <si>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</si>
  <si>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</si>
  <si>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</si>
  <si>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</si>
  <si>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</si>
  <si>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</si>
  <si>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</si>
  <si>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</si>
  <si>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</si>
  <si>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</si>
  <si>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</si>
  <si>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</si>
  <si>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</si>
  <si>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</si>
  <si>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</si>
  <si>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</si>
  <si>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</si>
  <si>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</si>
  <si>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</si>
  <si>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</si>
  <si>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</si>
  <si>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</si>
  <si>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</si>
  <si>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</si>
  <si>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</si>
  <si>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</si>
  <si>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</si>
  <si>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</si>
  <si>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</si>
  <si>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</si>
  <si>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</si>
  <si>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</si>
  <si>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</si>
  <si>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</si>
  <si>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</si>
  <si>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</si>
  <si>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</si>
  <si>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</si>
  <si>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</si>
  <si>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</si>
  <si>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</si>
  <si>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</si>
  <si>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</si>
  <si>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</si>
  <si>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</si>
  <si>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</si>
  <si>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</si>
  <si>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</si>
  <si>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</si>
  <si>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</si>
  <si>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</si>
  <si>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</si>
  <si>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</si>
  <si>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</si>
  <si>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</si>
  <si>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</si>
  <si>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</si>
  <si>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</si>
  <si>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</si>
  <si>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</si>
  <si>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</si>
  <si>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</si>
  <si>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</si>
  <si>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</si>
  <si>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</si>
  <si>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</si>
  <si>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</si>
  <si>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</si>
  <si>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</si>
  <si>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</si>
  <si>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</si>
  <si>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</si>
  <si>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</si>
  <si>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</si>
  <si>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</si>
  <si>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</si>
  <si>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</si>
  <si>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</si>
  <si>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</si>
  <si>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</si>
  <si>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</si>
  <si>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</si>
  <si>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</si>
  <si>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</si>
  <si>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</si>
  <si>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</si>
  <si>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</si>
  <si>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</si>
  <si>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</si>
  <si>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</si>
  <si>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</si>
  <si>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</si>
  <si>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</si>
  <si>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</si>
  <si>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</si>
  <si>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</si>
  <si>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</si>
  <si>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</si>
  <si>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</si>
  <si>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</si>
  <si>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</si>
  <si>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</si>
  <si>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</si>
  <si>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</si>
  <si>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</si>
  <si>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</si>
  <si>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</si>
  <si>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</si>
  <si>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</si>
  <si>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</si>
  <si>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</si>
  <si>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</si>
  <si>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</si>
  <si>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</si>
  <si>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</si>
  <si>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</si>
  <si>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</si>
  <si>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</si>
  <si>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</si>
  <si>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</si>
  <si>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</si>
  <si>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</si>
  <si>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</si>
  <si>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</si>
  <si>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</si>
  <si>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</si>
  <si>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</si>
  <si>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</si>
  <si>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</si>
  <si>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</si>
  <si>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</si>
  <si>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</si>
  <si>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</si>
  <si>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</si>
  <si>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</si>
  <si>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</si>
  <si>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</si>
  <si>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</si>
  <si>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</si>
  <si>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</si>
  <si>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</si>
  <si>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</si>
  <si>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</si>
  <si>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</si>
  <si>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</si>
  <si>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</si>
  <si>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</si>
  <si>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</si>
  <si>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</si>
  <si>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</si>
  <si>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</si>
  <si>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</si>
  <si>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</si>
  <si>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</si>
  <si>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</si>
  <si>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</si>
  <si>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</si>
  <si>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</si>
  <si>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</si>
  <si>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</si>
  <si>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</si>
  <si>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</si>
  <si>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</si>
  <si>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</si>
  <si>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</si>
  <si>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</si>
  <si>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</si>
  <si>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</si>
  <si>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</si>
  <si>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</si>
  <si>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</si>
  <si>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</si>
  <si>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</si>
  <si>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</si>
  <si>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</si>
  <si>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</si>
  <si>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</si>
  <si>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</si>
  <si>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</si>
  <si>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</si>
  <si>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</si>
  <si>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</si>
  <si>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</si>
  <si>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</si>
  <si>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</si>
  <si>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</si>
  <si>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</si>
  <si>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</si>
  <si>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</si>
  <si>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</si>
  <si>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</si>
  <si>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</si>
  <si>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</si>
  <si>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</si>
  <si>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</si>
  <si>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</si>
  <si>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</si>
  <si>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</si>
  <si>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</si>
  <si>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</si>
  <si>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</si>
  <si>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</si>
  <si>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</si>
  <si>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</si>
  <si>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</si>
  <si>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</si>
  <si>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</si>
  <si>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</si>
  <si>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</si>
  <si>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</si>
  <si>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</si>
  <si>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</si>
  <si>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</si>
  <si>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</si>
  <si>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</si>
  <si>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</si>
  <si>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</si>
  <si>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</si>
  <si>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</si>
  <si>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</si>
  <si>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</si>
  <si>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</si>
  <si>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</si>
  <si>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</si>
  <si>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</si>
  <si>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</si>
  <si>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</si>
  <si>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</si>
  <si>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</si>
  <si>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</si>
  <si>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</si>
  <si>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</si>
  <si>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</si>
  <si>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</si>
  <si>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</si>
  <si>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</si>
  <si>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</si>
  <si>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</si>
  <si>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</si>
  <si>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</si>
  <si>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</si>
  <si>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</si>
  <si>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</si>
  <si>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</si>
  <si>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</si>
  <si>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</si>
  <si>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</si>
  <si>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</si>
  <si>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</si>
  <si>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</si>
  <si>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</si>
  <si>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</si>
  <si>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</si>
  <si>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</si>
  <si>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</si>
  <si>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</si>
  <si>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</si>
  <si>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</si>
  <si>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</si>
  <si>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</si>
  <si>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</si>
  <si>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</si>
  <si>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</si>
  <si>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</si>
  <si>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</si>
  <si>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</si>
  <si>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</si>
  <si>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</si>
  <si>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</si>
  <si>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</si>
  <si>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</si>
  <si>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</si>
  <si>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</si>
  <si>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</si>
  <si>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</si>
  <si>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</si>
  <si>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</si>
  <si>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</si>
  <si>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</si>
  <si>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</si>
  <si>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</si>
  <si>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</si>
  <si>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</si>
  <si>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</si>
  <si>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</si>
  <si>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</si>
  <si>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</si>
  <si>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</si>
  <si>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</si>
  <si>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</si>
  <si>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</si>
  <si>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</si>
  <si>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</si>
  <si>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</si>
  <si>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</si>
  <si>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</si>
  <si>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</si>
  <si>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</si>
  <si>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</si>
  <si>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</si>
  <si>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</si>
  <si>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</si>
  <si>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</si>
  <si>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</si>
  <si>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</si>
  <si>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</si>
  <si>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</si>
  <si>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</si>
  <si>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</si>
  <si>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</si>
  <si>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</si>
  <si>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</si>
  <si>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</si>
  <si>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</si>
  <si>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</si>
  <si>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</si>
  <si>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</si>
  <si>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</si>
  <si>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</si>
  <si>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</si>
  <si>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</si>
  <si>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</si>
  <si>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</si>
  <si>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</si>
  <si>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</si>
  <si>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</si>
  <si>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</si>
  <si>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</si>
  <si>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</si>
  <si>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</si>
  <si>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</si>
  <si>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</si>
  <si>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</si>
  <si>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</si>
  <si>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</si>
  <si>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</si>
  <si>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</si>
  <si>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</si>
  <si>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</si>
  <si>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</si>
  <si>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</si>
  <si>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</si>
  <si>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</si>
  <si>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</si>
  <si>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</si>
  <si>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</si>
  <si>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</si>
  <si>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</si>
  <si>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</si>
  <si>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</si>
  <si>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</si>
  <si>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</si>
  <si>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</si>
  <si>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</si>
  <si>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</si>
  <si>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</si>
  <si>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</si>
  <si>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</si>
  <si>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</si>
  <si>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</si>
  <si>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</si>
  <si>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</si>
  <si>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</si>
  <si>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</si>
  <si>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</si>
  <si>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</si>
  <si>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</si>
  <si>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</si>
  <si>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</si>
  <si>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</si>
  <si>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</si>
  <si>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</si>
  <si>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</si>
  <si>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</si>
  <si>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</si>
  <si>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</si>
  <si>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</si>
  <si>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</si>
  <si>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</si>
  <si>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</si>
  <si>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</si>
  <si>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</si>
  <si>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</si>
  <si>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</si>
  <si>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</si>
  <si>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</si>
  <si>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</si>
  <si>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</si>
  <si>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</si>
  <si>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</si>
  <si>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</si>
  <si>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</si>
  <si>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</si>
  <si>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</si>
  <si>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</si>
  <si>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</si>
  <si>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</si>
  <si>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</si>
  <si>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</si>
  <si>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</si>
  <si>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</si>
  <si>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</si>
  <si>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</si>
  <si>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</si>
  <si>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</si>
  <si>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</si>
  <si>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</si>
  <si>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</si>
  <si>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</si>
  <si>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</si>
  <si>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</si>
  <si>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</si>
  <si>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</si>
  <si>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</si>
  <si>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</si>
  <si>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</si>
  <si>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</si>
  <si>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</si>
  <si>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</si>
  <si>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</si>
  <si>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</si>
  <si>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</si>
  <si>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</si>
  <si>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</si>
  <si>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</si>
  <si>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</si>
  <si>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</si>
  <si>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</si>
  <si>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</si>
  <si>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</si>
  <si>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</si>
  <si>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</si>
  <si>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</si>
  <si>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</si>
  <si>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</si>
  <si>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</si>
  <si>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</si>
  <si>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</si>
  <si>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</si>
  <si>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</si>
  <si>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</si>
  <si>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</si>
  <si>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</si>
  <si>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</si>
  <si>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</si>
  <si>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</si>
  <si>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</si>
  <si>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</si>
  <si>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</si>
  <si>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</si>
  <si>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</si>
  <si>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</si>
  <si>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</si>
  <si>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</si>
  <si>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</si>
  <si>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</si>
  <si>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</si>
  <si>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</si>
  <si>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</si>
  <si>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</si>
  <si>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</si>
  <si>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</si>
  <si>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</si>
  <si>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</si>
  <si>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</si>
  <si>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</si>
  <si>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</si>
  <si>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</si>
  <si>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</si>
  <si>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</si>
  <si>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</si>
  <si>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</si>
  <si>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</si>
  <si>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</si>
  <si>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</si>
  <si>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</si>
  <si>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</si>
  <si>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</si>
  <si>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</si>
  <si>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</si>
  <si>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</si>
  <si>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</si>
  <si>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</si>
  <si>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</si>
  <si>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</si>
  <si>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</si>
  <si>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</si>
  <si>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</si>
  <si>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</si>
  <si>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</si>
  <si>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</si>
  <si>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</si>
  <si>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</si>
  <si>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</si>
  <si>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</si>
  <si>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</si>
  <si>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</si>
  <si>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</si>
  <si>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</si>
  <si>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</si>
  <si>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</si>
  <si>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</si>
  <si>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</si>
  <si>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</si>
  <si>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</si>
  <si>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</si>
  <si>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</si>
  <si>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</si>
  <si>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</si>
  <si>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</si>
  <si>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</si>
  <si>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</si>
  <si>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</si>
  <si>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</si>
  <si>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</si>
  <si>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</si>
  <si>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</si>
  <si>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</si>
  <si>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</si>
  <si>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</si>
  <si>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</si>
  <si>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</si>
  <si>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</si>
  <si>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</si>
  <si>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</si>
  <si>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</si>
  <si>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</si>
  <si>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</si>
  <si>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</si>
  <si>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</si>
  <si>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</si>
  <si>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</si>
  <si>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</si>
  <si>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</si>
  <si>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</si>
  <si>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</si>
  <si>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</si>
  <si>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</si>
  <si>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</si>
  <si>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</si>
  <si>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</si>
  <si>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</si>
  <si>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</si>
  <si>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</si>
  <si>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</si>
  <si>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</si>
  <si>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</si>
  <si>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</si>
  <si>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</si>
  <si>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</si>
  <si>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</si>
  <si>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</si>
  <si>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</si>
  <si>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</si>
  <si>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</si>
  <si>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</si>
  <si>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</si>
  <si>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</si>
  <si>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</si>
  <si>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</si>
  <si>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</si>
  <si>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</si>
  <si>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</si>
  <si>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</si>
  <si>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</si>
  <si>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</si>
  <si>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</si>
  <si>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</si>
  <si>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</si>
  <si>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</si>
  <si>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</si>
  <si>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</si>
  <si>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</si>
  <si>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</si>
  <si>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</si>
  <si>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</si>
  <si>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</si>
  <si>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</si>
  <si>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</si>
  <si>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</si>
  <si>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</si>
  <si>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</si>
  <si>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</si>
  <si>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</si>
  <si>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</si>
  <si>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</si>
  <si>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</si>
  <si>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</si>
  <si>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</si>
  <si>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</si>
  <si>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</si>
  <si>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</si>
  <si>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</si>
  <si>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</si>
  <si>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</si>
  <si>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</si>
  <si>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</si>
  <si>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</si>
  <si>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</si>
  <si>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</si>
  <si>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</si>
  <si>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</si>
  <si>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</si>
  <si>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</si>
  <si>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</si>
  <si>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</si>
  <si>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</si>
  <si>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</si>
  <si>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</si>
  <si>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</si>
  <si>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</si>
  <si>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</si>
  <si>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</si>
  <si>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</si>
  <si>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</si>
  <si>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</si>
  <si>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</si>
  <si>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</si>
  <si>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</si>
  <si>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</si>
  <si>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</si>
  <si>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</si>
  <si>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</si>
  <si>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</si>
  <si>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</si>
  <si>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</si>
  <si>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</si>
  <si>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</si>
  <si>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</si>
  <si>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</si>
  <si>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</si>
  <si>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</si>
  <si>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</si>
  <si>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</si>
  <si>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</si>
  <si>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</si>
  <si>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</si>
  <si>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</si>
  <si>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</si>
  <si>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</si>
  <si>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</si>
  <si>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</si>
  <si>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</si>
  <si>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</si>
  <si>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</si>
  <si>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</si>
  <si>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</si>
  <si>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</si>
  <si>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</si>
  <si>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</si>
  <si>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</si>
  <si>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</si>
  <si>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</si>
  <si>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</si>
  <si>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</si>
  <si>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</si>
  <si>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</si>
  <si>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</si>
  <si>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</si>
  <si>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</si>
  <si>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</si>
  <si>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</si>
  <si>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</si>
  <si>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</si>
  <si>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</si>
  <si>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</si>
  <si>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</si>
  <si>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</si>
  <si>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</si>
  <si>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</si>
  <si>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</si>
  <si>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</si>
  <si>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</si>
  <si>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</si>
  <si>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</si>
  <si>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</si>
  <si>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</si>
  <si>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</si>
  <si>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</si>
  <si>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</si>
  <si>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</si>
  <si>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</si>
  <si>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</si>
  <si>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</si>
  <si>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</si>
  <si>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</si>
  <si>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</si>
  <si>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</si>
  <si>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</si>
  <si>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</si>
  <si>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</si>
  <si>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</si>
  <si>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</si>
  <si>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</si>
  <si>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</si>
  <si>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</si>
  <si>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</si>
  <si>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</si>
  <si>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</si>
  <si>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</si>
  <si>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</si>
  <si>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</si>
  <si>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</si>
  <si>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</si>
  <si>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</si>
  <si>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</si>
  <si>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</si>
  <si>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</si>
  <si>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</si>
  <si>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</si>
  <si>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</si>
  <si>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</si>
  <si>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</si>
  <si>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</si>
  <si>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</si>
  <si>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</si>
  <si>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</si>
  <si>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</si>
  <si>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</si>
  <si>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</si>
  <si>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</si>
  <si>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</si>
  <si>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</si>
  <si>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</si>
  <si>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</si>
  <si>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</si>
  <si>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</si>
  <si>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</si>
  <si>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</si>
  <si>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</si>
  <si>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</si>
  <si>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</si>
  <si>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</si>
  <si>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</si>
  <si>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</si>
  <si>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</si>
  <si>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</si>
  <si>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</si>
  <si>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</si>
  <si>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</si>
  <si>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</si>
  <si>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</si>
  <si>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</si>
  <si>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</si>
  <si>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</si>
  <si>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</si>
  <si>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</si>
  <si>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</si>
  <si>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</si>
  <si>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</si>
  <si>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</si>
  <si>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</si>
  <si>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</si>
  <si>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</si>
  <si>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</si>
  <si>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</si>
  <si>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</si>
  <si>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</si>
  <si>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</si>
  <si>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</si>
  <si>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</si>
  <si>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</si>
  <si>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</si>
  <si>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</si>
  <si>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</si>
  <si>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</si>
  <si>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</si>
  <si>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</si>
  <si>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</si>
  <si>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</si>
  <si>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</si>
  <si>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</si>
  <si>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</si>
  <si>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</si>
  <si>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</si>
  <si>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</si>
  <si>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</si>
  <si>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</si>
  <si>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</si>
  <si>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</si>
  <si>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</si>
  <si>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</si>
  <si>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</si>
  <si>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</si>
  <si>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</si>
  <si>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</si>
  <si>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</si>
  <si>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</si>
  <si>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</si>
  <si>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</si>
  <si>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</si>
  <si>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</si>
  <si>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</si>
  <si>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</si>
  <si>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</si>
  <si>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</si>
  <si>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</si>
  <si>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</si>
  <si>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</si>
  <si>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</si>
  <si>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</si>
  <si>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</si>
  <si>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</si>
  <si>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</si>
  <si>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</si>
  <si>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</si>
  <si>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</si>
  <si>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</si>
  <si>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</si>
  <si>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</si>
  <si>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</si>
  <si>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</si>
  <si>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</si>
  <si>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</si>
  <si>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</si>
  <si>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</si>
  <si>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</si>
  <si>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</si>
  <si>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</si>
  <si>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</si>
  <si>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</si>
  <si>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</si>
  <si>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</si>
  <si>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</si>
  <si>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</si>
  <si>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</si>
  <si>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</si>
  <si>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</si>
  <si>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</si>
  <si>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</si>
  <si>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</si>
  <si>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</si>
  <si>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</si>
  <si>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</si>
  <si>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</si>
  <si>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</si>
  <si>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</si>
  <si>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</si>
  <si>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</si>
  <si>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</si>
  <si>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</si>
  <si>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</si>
  <si>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</si>
  <si>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</si>
  <si>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</si>
  <si>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</si>
  <si>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</si>
  <si>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</si>
  <si>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</si>
  <si>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</si>
  <si>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</si>
  <si>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</si>
  <si>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</si>
  <si>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</si>
  <si>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</si>
  <si>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</si>
  <si>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</si>
  <si>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</si>
  <si>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</si>
  <si>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</si>
  <si>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</si>
  <si>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</si>
  <si>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</si>
  <si>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</si>
  <si>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</si>
  <si>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</si>
  <si>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</si>
  <si>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</si>
  <si>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</si>
  <si>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</si>
  <si>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</si>
  <si>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</si>
  <si>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</si>
  <si>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</si>
  <si>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</si>
  <si>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</si>
  <si>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</si>
  <si>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</si>
  <si>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</si>
  <si>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</si>
  <si>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</si>
  <si>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</si>
  <si>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</si>
  <si>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</si>
  <si>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</si>
  <si>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</si>
  <si>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</si>
  <si>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</si>
  <si>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</si>
  <si>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</si>
  <si>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</si>
  <si>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</si>
  <si>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</si>
  <si>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</si>
  <si>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</si>
  <si>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</si>
  <si>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</si>
  <si>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</si>
  <si>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</si>
  <si>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</si>
  <si>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</si>
  <si>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</si>
  <si>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</si>
  <si>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</si>
  <si>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</si>
  <si>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</si>
  <si>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</si>
  <si>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</si>
  <si>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</si>
  <si>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</si>
  <si>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</si>
  <si>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</si>
  <si>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</si>
  <si>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</si>
  <si>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</si>
  <si>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</si>
  <si>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</si>
  <si>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</si>
  <si>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</si>
  <si>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</si>
  <si>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</si>
  <si>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</si>
  <si>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</si>
  <si>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</si>
  <si>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</si>
  <si>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</si>
  <si>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</si>
  <si>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</si>
  <si>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</si>
  <si>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</si>
  <si>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</si>
  <si>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</si>
  <si>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</si>
  <si>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</si>
  <si>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</si>
  <si>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</si>
  <si>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</si>
  <si>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</si>
  <si>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</si>
  <si>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</si>
  <si>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</si>
  <si>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</si>
  <si>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</si>
  <si>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</si>
  <si>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</si>
  <si>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</si>
  <si>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</si>
  <si>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</si>
  <si>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</si>
  <si>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</si>
  <si>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</si>
  <si>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</si>
  <si>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</si>
  <si>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</si>
  <si>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</si>
  <si>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</si>
  <si>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</si>
  <si>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</si>
  <si>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</si>
  <si>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</si>
  <si>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</si>
  <si>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</si>
  <si>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</si>
  <si>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</si>
  <si>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</si>
  <si>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</si>
  <si>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</si>
  <si>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</si>
  <si>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</si>
  <si>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</si>
  <si>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</si>
  <si>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</si>
  <si>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</si>
  <si>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</si>
  <si>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</si>
  <si>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</si>
  <si>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</si>
  <si>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</si>
  <si>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</si>
  <si>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</si>
  <si>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</si>
  <si>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</si>
  <si>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</si>
  <si>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</si>
  <si>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</si>
  <si>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</si>
  <si>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</si>
  <si>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</si>
  <si>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</si>
  <si>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</si>
  <si>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</si>
  <si>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</si>
  <si>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</si>
  <si>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</si>
  <si>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</si>
  <si>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</si>
  <si>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</si>
  <si>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</si>
  <si>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</si>
  <si>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</si>
  <si>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</si>
  <si>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</si>
  <si>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</si>
  <si>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</si>
  <si>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</si>
  <si>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</si>
  <si>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</si>
  <si>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</si>
  <si>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</si>
  <si>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</si>
  <si>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</si>
  <si>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</si>
  <si>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</si>
  <si>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</si>
  <si>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</si>
  <si>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</si>
  <si>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</si>
  <si>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</si>
  <si>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</si>
  <si>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</si>
  <si>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</si>
  <si>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</si>
  <si>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</si>
  <si>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</si>
  <si>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</si>
  <si>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</si>
  <si>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</si>
  <si>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</si>
  <si>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</si>
  <si>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</si>
  <si>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</si>
  <si>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</si>
  <si>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</si>
  <si>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</si>
  <si>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</si>
  <si>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</si>
  <si>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</si>
  <si>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</si>
  <si>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</si>
  <si>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</si>
  <si>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</si>
  <si>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</si>
  <si>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</si>
  <si>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</si>
  <si>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</si>
  <si>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</si>
  <si>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</si>
  <si>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</si>
  <si>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</si>
  <si>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</si>
  <si>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</si>
  <si>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</si>
  <si>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</si>
  <si>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</si>
  <si>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</si>
  <si>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</si>
  <si>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</si>
  <si>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</si>
  <si>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</si>
  <si>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</si>
  <si>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</si>
  <si>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</si>
  <si>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</si>
  <si>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</si>
  <si>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</si>
  <si>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</si>
  <si>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</si>
  <si>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</si>
  <si>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</si>
  <si>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</si>
  <si>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</si>
  <si>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</si>
  <si>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</si>
  <si>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</si>
  <si>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</si>
  <si>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</si>
  <si>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</si>
  <si>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</si>
  <si>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</si>
  <si>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</si>
  <si>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</si>
  <si>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</si>
  <si>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</si>
  <si>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</si>
  <si>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</si>
  <si>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</si>
  <si>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</si>
  <si>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</si>
  <si>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</si>
  <si>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</si>
  <si>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</si>
  <si>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</si>
  <si>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</si>
  <si>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</si>
  <si>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</si>
  <si>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</si>
  <si>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</si>
  <si>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</si>
  <si>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</si>
  <si>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</si>
  <si>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</si>
  <si>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</si>
  <si>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</si>
  <si>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</si>
  <si>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</si>
  <si>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</si>
  <si>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</si>
  <si>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</si>
  <si>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</si>
  <si>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</si>
  <si>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</si>
  <si>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</si>
  <si>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</si>
  <si>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</si>
  <si>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</si>
  <si>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</si>
  <si>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</si>
  <si>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</si>
  <si>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</si>
  <si>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</si>
  <si>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</si>
  <si>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</si>
  <si>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</si>
  <si>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</si>
  <si>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</si>
  <si>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</si>
  <si>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</si>
  <si>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</si>
  <si>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</si>
  <si>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</si>
  <si>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</si>
  <si>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</si>
  <si>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</si>
  <si>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</si>
  <si>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</si>
  <si>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</si>
  <si>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</si>
  <si>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</si>
  <si>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</si>
  <si>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</si>
  <si>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</si>
  <si>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</si>
  <si>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</si>
  <si>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</si>
  <si>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</si>
  <si>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</si>
  <si>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</si>
  <si>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</si>
  <si>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</si>
  <si>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</si>
  <si>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</si>
  <si>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</si>
  <si>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</si>
  <si>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</si>
  <si>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</si>
  <si>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</si>
  <si>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</si>
  <si>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</si>
  <si>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</si>
  <si>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</si>
  <si>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</si>
  <si>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</si>
  <si>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</si>
  <si>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</si>
  <si>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</si>
  <si>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</si>
  <si>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</si>
  <si>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</si>
  <si>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</si>
  <si>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</si>
  <si>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</si>
  <si>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</si>
  <si>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</si>
  <si>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</si>
  <si>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</si>
  <si>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</si>
  <si>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</si>
  <si>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</si>
  <si>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</si>
  <si>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</si>
  <si>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</si>
  <si>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</si>
  <si>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</si>
  <si>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</si>
  <si>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</si>
  <si>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</si>
  <si>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</si>
  <si>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</si>
  <si>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</si>
  <si>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</si>
  <si>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</si>
  <si>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</si>
  <si>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</si>
  <si>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</si>
  <si>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</si>
  <si>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</si>
  <si>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</si>
  <si>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</si>
  <si>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</si>
  <si>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</si>
  <si>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</si>
  <si>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</si>
  <si>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</si>
  <si>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</si>
  <si>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</si>
  <si>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</si>
  <si>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</si>
  <si>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</si>
  <si>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</si>
  <si>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</si>
  <si>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</si>
  <si>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</si>
  <si>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</si>
  <si>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</si>
  <si>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</si>
  <si>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</si>
  <si>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</si>
  <si>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</si>
  <si>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</si>
  <si>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</si>
  <si>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</si>
  <si>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</si>
  <si>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</si>
  <si>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</si>
  <si>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</si>
  <si>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</si>
  <si>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</si>
  <si>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</si>
  <si>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</si>
  <si>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</si>
  <si>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</si>
  <si>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</si>
  <si>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</si>
  <si>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</si>
  <si>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</si>
  <si>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</si>
  <si>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</si>
  <si>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</si>
  <si>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</si>
  <si>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</si>
  <si>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</si>
  <si>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</si>
  <si>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</si>
  <si>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</si>
  <si>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</si>
  <si>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</si>
  <si>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</si>
  <si>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</si>
  <si>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</si>
  <si>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</si>
  <si>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</si>
  <si>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</si>
  <si>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</si>
  <si>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</si>
  <si>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</si>
  <si>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</si>
  <si>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</si>
  <si>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</si>
  <si>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</si>
  <si>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</si>
  <si>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</si>
  <si>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</si>
  <si>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</si>
  <si>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</si>
  <si>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</si>
  <si>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</si>
  <si>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</si>
  <si>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</si>
  <si>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</si>
  <si>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</si>
  <si>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</si>
  <si>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</si>
  <si>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</si>
  <si>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</si>
  <si>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</si>
  <si>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</si>
  <si>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</si>
  <si>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</si>
  <si>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</si>
  <si>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</si>
  <si>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</si>
  <si>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</si>
  <si>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</si>
  <si>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</si>
  <si>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</si>
  <si>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</si>
  <si>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</si>
  <si>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</si>
  <si>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</si>
  <si>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</si>
  <si>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</si>
  <si>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</si>
  <si>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</si>
  <si>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</si>
  <si>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</si>
  <si>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</si>
  <si>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</si>
  <si>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</si>
  <si>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</si>
  <si>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</si>
  <si>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</si>
  <si>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</si>
  <si>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</si>
  <si>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</si>
  <si>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</si>
  <si>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</si>
  <si>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</si>
  <si>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</si>
  <si>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</si>
  <si>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</si>
  <si>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</si>
  <si>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</si>
  <si>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</si>
  <si>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</si>
  <si>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</si>
  <si>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</si>
  <si>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</si>
  <si>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</si>
  <si>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</si>
  <si>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</si>
  <si>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</si>
  <si>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</si>
  <si>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</si>
  <si>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</si>
  <si>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</si>
  <si>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</si>
  <si>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</si>
  <si>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</si>
  <si>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</si>
  <si>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</si>
  <si>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</si>
  <si>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</si>
  <si>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</si>
  <si>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</si>
  <si>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</si>
  <si>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</si>
  <si>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</si>
  <si>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</si>
  <si>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</si>
  <si>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</si>
  <si>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</si>
  <si>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</si>
  <si>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</si>
  <si>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</si>
  <si>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</si>
  <si>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</si>
  <si>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</si>
  <si>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</si>
  <si>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</si>
  <si>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</si>
  <si>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</si>
  <si>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</si>
  <si>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</si>
  <si>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</si>
  <si>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</si>
  <si>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</si>
  <si>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</si>
  <si>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</si>
  <si>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</si>
  <si>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</si>
  <si>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</si>
  <si>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</si>
  <si>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</si>
  <si>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</si>
  <si>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</si>
  <si>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</si>
  <si>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</si>
  <si>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</si>
  <si>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</si>
  <si>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</si>
  <si>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</si>
  <si>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</si>
  <si>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</si>
  <si>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</si>
  <si>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</si>
  <si>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</si>
  <si>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</si>
  <si>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</si>
  <si>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</si>
  <si>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</si>
  <si>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</si>
  <si>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</si>
  <si>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</si>
  <si>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</si>
  <si>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</si>
  <si>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</si>
  <si>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</si>
  <si>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</si>
  <si>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</si>
  <si>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</si>
  <si>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</si>
  <si>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</si>
  <si>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</si>
  <si>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</si>
  <si>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</si>
  <si>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</si>
  <si>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</si>
  <si>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</si>
  <si>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</si>
  <si>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</si>
  <si>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</si>
  <si>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</si>
  <si>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</si>
  <si>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</si>
  <si>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</si>
  <si>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</si>
  <si>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</si>
  <si>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</si>
  <si>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</si>
  <si>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</si>
  <si>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</si>
  <si>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</si>
  <si>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</si>
  <si>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</si>
  <si>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</si>
  <si>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</si>
  <si>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</si>
  <si>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</si>
  <si>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</si>
  <si>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</si>
  <si>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</si>
  <si>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</si>
  <si>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</si>
  <si>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</si>
  <si>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</si>
  <si>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</si>
  <si>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</si>
  <si>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</si>
  <si>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</si>
  <si>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</si>
  <si>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</si>
  <si>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</si>
  <si>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</si>
  <si>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</si>
  <si>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</si>
  <si>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</si>
  <si>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</si>
  <si>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</si>
  <si>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</si>
  <si>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</si>
  <si>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</si>
  <si>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</si>
  <si>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</si>
  <si>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</si>
  <si>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</si>
  <si>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</si>
  <si>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</si>
  <si>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</si>
  <si>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</si>
  <si>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</si>
  <si>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</si>
  <si>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</si>
  <si>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</si>
  <si>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</si>
  <si>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</si>
  <si>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</si>
  <si>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</si>
  <si>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</si>
  <si>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</si>
  <si>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</si>
  <si>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</si>
  <si>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</si>
  <si>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</si>
  <si>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</si>
  <si>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</si>
  <si>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</si>
  <si>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</si>
  <si>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</si>
  <si>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</si>
  <si>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</si>
  <si>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</si>
  <si>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</si>
  <si>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</si>
  <si>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</si>
  <si>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</si>
  <si>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</si>
  <si>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</si>
  <si>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</si>
  <si>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</si>
  <si>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</si>
  <si>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</si>
  <si>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</si>
  <si>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</si>
  <si>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</si>
  <si>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</si>
  <si>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</si>
  <si>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</si>
  <si>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</si>
  <si>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</si>
  <si>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</si>
  <si>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</si>
  <si>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</si>
  <si>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</si>
  <si>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</si>
  <si>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</si>
  <si>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</si>
  <si>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</si>
  <si>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</si>
  <si>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</si>
  <si>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</si>
  <si>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</si>
  <si>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</si>
  <si>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</si>
  <si>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</si>
  <si>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</si>
  <si>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</si>
  <si>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</si>
  <si>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</si>
  <si>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</si>
  <si>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</si>
  <si>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</si>
  <si>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</si>
  <si>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</si>
  <si>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</si>
  <si>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</si>
  <si>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</si>
  <si>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</si>
  <si>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</si>
  <si>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</si>
  <si>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</si>
  <si>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</si>
  <si>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</si>
  <si>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</si>
  <si>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</si>
  <si>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</si>
  <si>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</si>
  <si>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</si>
  <si>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</si>
  <si>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</si>
  <si>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</si>
  <si>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</si>
  <si>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</si>
  <si>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</si>
  <si>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</si>
  <si>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</si>
  <si>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</si>
  <si>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</si>
  <si>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</si>
  <si>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</si>
  <si>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</si>
  <si>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</si>
  <si>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</si>
  <si>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</si>
  <si>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</si>
  <si>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</si>
  <si>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</si>
  <si>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</si>
  <si>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</si>
  <si>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</si>
  <si>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</si>
  <si>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</si>
  <si>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</si>
  <si>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</si>
  <si>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</si>
  <si>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</si>
  <si>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</si>
  <si>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</si>
  <si>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</si>
  <si>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</si>
  <si>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</si>
  <si>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</si>
  <si>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</si>
  <si>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</si>
  <si>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</si>
  <si>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</si>
  <si>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</si>
  <si>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</si>
  <si>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</si>
  <si>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</si>
  <si>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</si>
  <si>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</si>
  <si>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</si>
  <si>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</si>
  <si>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</si>
  <si>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</si>
  <si>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</si>
  <si>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</si>
  <si>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</si>
  <si>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</si>
  <si>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</si>
  <si>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</si>
  <si>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</si>
  <si>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</si>
  <si>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</si>
  <si>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</si>
  <si>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</si>
  <si>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</si>
  <si>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</si>
  <si>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</si>
  <si>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</si>
  <si>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</si>
  <si>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</si>
  <si>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</si>
  <si>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</si>
  <si>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</si>
  <si>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</si>
  <si>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</si>
  <si>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</si>
  <si>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</si>
  <si>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</si>
  <si>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</si>
  <si>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</si>
  <si>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</si>
  <si>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</si>
  <si>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</si>
  <si>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</si>
  <si>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</si>
  <si>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</si>
  <si>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</si>
  <si>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</si>
  <si>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</si>
  <si>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</si>
  <si>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</si>
  <si>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</si>
  <si>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</si>
  <si>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</si>
  <si>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</si>
  <si>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</si>
  <si>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</si>
  <si>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</si>
  <si>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</si>
  <si>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</si>
  <si>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</si>
  <si>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</si>
  <si>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</si>
  <si>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</si>
  <si>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</si>
  <si>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</si>
  <si>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</si>
  <si>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</si>
  <si>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</si>
  <si>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</si>
  <si>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</si>
  <si>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</si>
  <si>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</si>
  <si>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</si>
  <si>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</si>
  <si>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</si>
  <si>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</si>
  <si>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</si>
  <si>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</si>
  <si>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</si>
  <si>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</si>
  <si>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</si>
  <si>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</si>
  <si>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</si>
  <si>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</si>
  <si>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</si>
  <si>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</si>
  <si>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</si>
  <si>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</si>
  <si>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</si>
  <si>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</si>
  <si>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</si>
  <si>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</si>
  <si>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</si>
  <si>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</si>
  <si>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</si>
  <si>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</si>
  <si>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</si>
  <si>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</si>
  <si>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</si>
  <si>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</si>
  <si>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</si>
  <si>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</si>
  <si>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</si>
  <si>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</si>
  <si>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</si>
  <si>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</si>
  <si>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</si>
  <si>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</si>
  <si>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</si>
  <si>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</si>
  <si>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</si>
  <si>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</si>
  <si>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</si>
  <si>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</si>
  <si>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</si>
  <si>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</si>
  <si>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</si>
  <si>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</si>
  <si>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</si>
  <si>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</si>
  <si>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</si>
  <si>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</si>
  <si>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</si>
  <si>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</si>
  <si>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</si>
  <si>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</si>
  <si>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</si>
  <si>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</si>
  <si>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</si>
  <si>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</si>
  <si>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</si>
  <si>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</si>
  <si>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</si>
  <si>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</si>
  <si>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</si>
  <si>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</si>
  <si>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</si>
  <si>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</si>
  <si>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</si>
  <si>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</si>
  <si>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</si>
  <si>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</si>
  <si>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</si>
  <si>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</si>
  <si>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</si>
  <si>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</si>
  <si>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</si>
  <si>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</si>
  <si>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</si>
  <si>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</si>
  <si>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</si>
  <si>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</si>
  <si>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</si>
  <si>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</si>
  <si>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</si>
  <si>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</si>
  <si>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</si>
  <si>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</si>
  <si>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</si>
  <si>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</si>
  <si>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</si>
  <si>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</si>
  <si>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</si>
  <si>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</si>
  <si>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</si>
  <si>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</si>
  <si>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</si>
  <si>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</si>
  <si>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</si>
  <si>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</si>
  <si>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</si>
  <si>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</si>
  <si>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</si>
  <si>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</si>
  <si>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</si>
  <si>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</si>
  <si>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</si>
  <si>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</si>
  <si>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</si>
  <si>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</si>
  <si>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</si>
  <si>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</si>
  <si>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</si>
  <si>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</si>
  <si>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</si>
  <si>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</si>
  <si>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</si>
  <si>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</si>
  <si>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</si>
  <si>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</si>
  <si>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</si>
  <si>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</si>
  <si>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</si>
  <si>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</si>
  <si>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</si>
  <si>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</si>
  <si>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</si>
  <si>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</si>
  <si>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</si>
  <si>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</si>
  <si>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</si>
  <si>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</si>
  <si>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</si>
  <si>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</si>
  <si>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</si>
  <si>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</si>
  <si>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</si>
  <si>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</si>
  <si>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</si>
  <si>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</si>
  <si>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</si>
  <si>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</si>
  <si>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</si>
  <si>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</si>
  <si>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</si>
  <si>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</si>
  <si>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</si>
  <si>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</si>
  <si>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</si>
  <si>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</si>
  <si>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</si>
  <si>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</si>
  <si>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</si>
  <si>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</si>
  <si>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</si>
  <si>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</si>
  <si>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</si>
  <si>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</si>
  <si>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</si>
  <si>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</si>
  <si>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</si>
  <si>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</si>
  <si>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</si>
  <si>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</si>
  <si>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</si>
  <si>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</si>
  <si>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</si>
  <si>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</si>
  <si>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</si>
  <si>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</si>
  <si>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</si>
  <si>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</si>
  <si>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</si>
  <si>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</si>
  <si>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</si>
  <si>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</si>
  <si>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</si>
  <si>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</si>
  <si>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</si>
  <si>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</si>
  <si>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</si>
  <si>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</si>
  <si>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</si>
  <si>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</si>
  <si>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</si>
  <si>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</si>
  <si>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</si>
  <si>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</si>
  <si>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</si>
  <si>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</si>
  <si>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</si>
  <si>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</si>
  <si>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</si>
  <si>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</si>
  <si>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</si>
  <si>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</si>
  <si>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</si>
  <si>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</si>
  <si>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</si>
  <si>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</si>
  <si>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</si>
  <si>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</si>
  <si>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</si>
  <si>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</si>
  <si>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</si>
  <si>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</si>
  <si>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</si>
  <si>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</si>
  <si>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</si>
  <si>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</si>
  <si>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</si>
  <si>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</si>
  <si>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</si>
  <si>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</si>
  <si>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</si>
  <si>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</si>
  <si>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</si>
  <si>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</si>
  <si>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</si>
  <si>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</si>
  <si>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</si>
  <si>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</si>
  <si>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</si>
  <si>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</si>
  <si>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</si>
  <si>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</si>
  <si>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</si>
  <si>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</si>
  <si>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</si>
  <si>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</si>
  <si>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</si>
  <si>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</si>
  <si>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</si>
  <si>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</si>
  <si>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</si>
  <si>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</si>
  <si>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</si>
  <si>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</si>
  <si>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</si>
  <si>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</si>
  <si>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</si>
  <si>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</si>
  <si>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</si>
  <si>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</si>
  <si>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</si>
  <si>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</si>
  <si>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</si>
  <si>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</si>
  <si>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</si>
  <si>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</si>
  <si>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</si>
  <si>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</si>
  <si>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</si>
  <si>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</si>
  <si>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</si>
  <si>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</si>
  <si>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</si>
  <si>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</si>
  <si>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</si>
  <si>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</si>
  <si>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</si>
  <si>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</si>
  <si>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</si>
  <si>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</si>
  <si>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</si>
  <si>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</si>
  <si>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</si>
  <si>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</si>
  <si>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</si>
  <si>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</si>
  <si>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</si>
  <si>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</si>
  <si>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</si>
  <si>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</si>
  <si>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</si>
  <si>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</si>
  <si>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</si>
  <si>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</si>
  <si>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</si>
  <si>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</si>
  <si>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</si>
  <si>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</si>
  <si>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</si>
  <si>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</si>
  <si>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</si>
  <si>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</si>
  <si>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</si>
  <si>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</si>
  <si>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</si>
  <si>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</si>
  <si>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</si>
  <si>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</si>
  <si>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</si>
  <si>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</si>
  <si>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</si>
  <si>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</si>
  <si>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</si>
  <si>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</si>
  <si>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</si>
  <si>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</si>
  <si>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</si>
  <si>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</si>
  <si>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</si>
  <si>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</si>
  <si>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</si>
  <si>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</si>
  <si>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</si>
  <si>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</si>
  <si>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</si>
  <si>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</si>
  <si>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</si>
  <si>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</si>
  <si>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</si>
  <si>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</si>
  <si>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</si>
  <si>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</si>
  <si>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</si>
  <si>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</si>
  <si>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</si>
  <si>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</si>
  <si>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</si>
  <si>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</si>
  <si>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</si>
  <si>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</si>
  <si>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</si>
  <si>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</si>
  <si>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</si>
  <si>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</si>
  <si>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</si>
  <si>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</si>
  <si>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</si>
  <si>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</si>
  <si>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</si>
  <si>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</si>
  <si>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</si>
  <si>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</si>
  <si>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</si>
  <si>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</si>
  <si>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</si>
  <si>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</si>
  <si>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</si>
  <si>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</si>
  <si>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</si>
  <si>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</si>
  <si>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</si>
  <si>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</si>
  <si>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</si>
  <si>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</si>
  <si>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</si>
  <si>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</si>
  <si>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</si>
  <si>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</si>
  <si>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</si>
  <si>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</si>
  <si>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</si>
  <si>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</si>
  <si>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</si>
  <si>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</si>
  <si>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</si>
  <si>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</si>
  <si>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</si>
  <si>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</si>
  <si>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</si>
  <si>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</si>
  <si>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</si>
  <si>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</si>
  <si>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</si>
  <si>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</si>
  <si>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</si>
  <si>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</si>
  <si>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</si>
  <si>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</si>
  <si>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</si>
  <si>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</si>
  <si>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</si>
  <si>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</si>
  <si>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</si>
  <si>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</si>
  <si>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</si>
  <si>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</si>
  <si>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</si>
  <si>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</si>
  <si>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</si>
  <si>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</si>
  <si>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</si>
  <si>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</si>
  <si>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</si>
  <si>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</si>
  <si>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</si>
  <si>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</si>
  <si>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</si>
  <si>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</si>
  <si>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</si>
  <si>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</si>
  <si>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</si>
  <si>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</si>
  <si>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</si>
  <si>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</si>
  <si>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</si>
  <si>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</si>
  <si>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</si>
  <si>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</si>
  <si>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</si>
  <si>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</si>
  <si>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</si>
  <si>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</si>
  <si>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</si>
  <si>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</si>
  <si>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</si>
  <si>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</si>
  <si>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</si>
  <si>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</si>
  <si>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</si>
  <si>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</si>
  <si>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</si>
  <si>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</si>
  <si>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</si>
  <si>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</si>
  <si>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</si>
  <si>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</si>
  <si>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</si>
  <si>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</si>
  <si>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</si>
  <si>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</si>
  <si>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</si>
  <si>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</si>
  <si>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</si>
  <si>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</si>
  <si>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</si>
  <si>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</si>
  <si>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</si>
  <si>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</si>
  <si>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</si>
  <si>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</si>
  <si>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</si>
  <si>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</si>
  <si>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</si>
  <si>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</si>
  <si>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</si>
  <si>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</si>
  <si>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</si>
  <si>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</si>
  <si>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</si>
  <si>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</si>
  <si>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</si>
  <si>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</si>
  <si>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</si>
  <si>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</si>
  <si>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</si>
  <si>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</si>
  <si>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</si>
  <si>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</si>
  <si>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</si>
  <si>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</si>
  <si>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</si>
  <si>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</si>
  <si>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</si>
  <si>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</si>
  <si>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</si>
  <si>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</si>
  <si>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</si>
  <si>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</si>
  <si>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</si>
  <si>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</si>
  <si>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</si>
  <si>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</si>
  <si>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</si>
  <si>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</si>
  <si>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</si>
  <si>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</si>
  <si>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</si>
  <si>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</si>
  <si>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</si>
  <si>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</si>
  <si>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</si>
  <si>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</si>
  <si>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</si>
  <si>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</si>
  <si>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</si>
  <si>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</si>
  <si>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</si>
  <si>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</si>
  <si>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</si>
  <si>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</si>
  <si>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</si>
  <si>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</si>
  <si>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</si>
  <si>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</si>
  <si>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</si>
  <si>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</si>
  <si>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</si>
  <si>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</si>
  <si>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</si>
  <si>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</si>
  <si>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</si>
  <si>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</si>
  <si>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</si>
  <si>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</si>
  <si>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</si>
  <si>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</si>
  <si>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</si>
  <si>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</si>
  <si>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</si>
  <si>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</si>
  <si>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</si>
  <si>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</si>
  <si>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</si>
  <si>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</si>
  <si>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</si>
  <si>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</si>
  <si>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</si>
  <si>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</si>
  <si>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</si>
  <si>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</si>
  <si>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</si>
  <si>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</si>
  <si>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</si>
  <si>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</si>
  <si>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</si>
  <si>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</si>
  <si>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</si>
  <si>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</si>
  <si>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</si>
  <si>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</si>
  <si>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</si>
  <si>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</si>
  <si>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</si>
  <si>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</si>
  <si>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</si>
  <si>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</si>
  <si>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</si>
  <si>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</si>
  <si>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</si>
  <si>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</si>
  <si>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</si>
  <si>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</si>
  <si>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</si>
  <si>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</si>
  <si>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</si>
  <si>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</si>
  <si>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</si>
  <si>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</si>
  <si>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</si>
  <si>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</si>
  <si>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</si>
  <si>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</si>
  <si>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</si>
  <si>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</si>
  <si>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</si>
  <si>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</si>
  <si>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</si>
  <si>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</si>
  <si>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</si>
  <si>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</si>
  <si>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</si>
  <si>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</si>
  <si>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</si>
  <si>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</si>
  <si>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</si>
  <si>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</si>
  <si>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</si>
  <si>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</si>
  <si>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</si>
  <si>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</si>
  <si>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</si>
  <si>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</si>
  <si>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</si>
  <si>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</si>
  <si>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</si>
  <si>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</si>
  <si>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</si>
  <si>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</si>
  <si>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</si>
  <si>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</si>
  <si>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</si>
  <si>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</si>
  <si>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</si>
  <si>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</si>
  <si>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</si>
  <si>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</si>
  <si>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</si>
  <si>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</si>
  <si>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</si>
  <si>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</si>
  <si>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</si>
  <si>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</si>
  <si>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</si>
  <si>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</si>
  <si>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</si>
  <si>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</si>
  <si>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</si>
  <si>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</si>
  <si>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</si>
  <si>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</si>
  <si>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</si>
  <si>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</si>
  <si>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</si>
  <si>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</si>
  <si>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</si>
  <si>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</si>
  <si>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</si>
  <si>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</si>
  <si>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</si>
  <si>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</si>
  <si>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</si>
  <si>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</si>
  <si>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</si>
  <si>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</si>
  <si>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</si>
  <si>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</si>
  <si>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</si>
  <si>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</si>
  <si>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</si>
  <si>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</si>
  <si>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</si>
  <si>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</si>
  <si>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</si>
  <si>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</si>
  <si>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</si>
  <si>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</si>
  <si>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</si>
  <si>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</si>
  <si>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</si>
  <si>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</si>
  <si>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</si>
  <si>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</si>
  <si>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</si>
  <si>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</si>
  <si>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</si>
  <si>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</si>
  <si>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</si>
  <si>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</si>
  <si>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</si>
  <si>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</si>
  <si>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</si>
  <si>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</si>
  <si>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</si>
  <si>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</si>
  <si>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</si>
  <si>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</si>
  <si>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</si>
  <si>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</si>
  <si>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</si>
  <si>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</si>
  <si>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</si>
  <si>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</si>
  <si>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</si>
  <si>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</si>
  <si>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</si>
  <si>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</si>
  <si>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</si>
  <si>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</si>
  <si>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</si>
  <si>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</si>
  <si>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</si>
  <si>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</si>
  <si>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</si>
  <si>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</si>
  <si>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</si>
  <si>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</si>
  <si>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</si>
  <si>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</si>
  <si>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</si>
  <si>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</si>
  <si>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</si>
  <si>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</si>
  <si>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</si>
  <si>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</si>
  <si>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</si>
  <si>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</si>
  <si>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</si>
  <si>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</si>
  <si>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</si>
  <si>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</si>
  <si>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</si>
  <si>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</si>
  <si>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</si>
  <si>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</si>
  <si>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</si>
  <si>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</si>
  <si>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</si>
  <si>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</si>
  <si>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</si>
  <si>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</si>
  <si>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</si>
  <si>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</si>
  <si>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</si>
  <si>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</si>
  <si>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</si>
  <si>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</si>
  <si>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</si>
  <si>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</si>
  <si>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</si>
  <si>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</si>
  <si>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</si>
  <si>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</si>
  <si>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</si>
  <si>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</si>
  <si>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</si>
  <si>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</si>
  <si>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</si>
  <si>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</si>
  <si>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</si>
  <si>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</si>
  <si>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</si>
  <si>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</si>
  <si>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</si>
  <si>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</si>
  <si>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</si>
  <si>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</si>
  <si>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</si>
  <si>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</si>
  <si>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</si>
  <si>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</si>
  <si>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</si>
  <si>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</si>
  <si>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</si>
  <si>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</si>
  <si>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</si>
  <si>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</si>
  <si>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</si>
  <si>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</si>
  <si>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</si>
  <si>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</si>
  <si>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</si>
  <si>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</si>
  <si>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</si>
  <si>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</si>
  <si>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</si>
  <si>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</si>
  <si>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</si>
  <si>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</si>
  <si>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</si>
  <si>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</si>
  <si>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</si>
  <si>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</si>
  <si>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</si>
  <si>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</si>
  <si>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</si>
  <si>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</si>
  <si>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</si>
  <si>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</si>
  <si>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</si>
  <si>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</si>
  <si>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</si>
  <si>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</si>
  <si>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</si>
  <si>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</si>
  <si>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</si>
  <si>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</si>
  <si>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</si>
  <si>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</si>
  <si>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</si>
  <si>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</si>
  <si>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</si>
  <si>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</si>
  <si>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</si>
  <si>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</si>
  <si>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</si>
  <si>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</si>
  <si>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</si>
  <si>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</si>
  <si>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</si>
  <si>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</si>
  <si>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</si>
  <si>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</si>
  <si>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</si>
  <si>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</si>
  <si>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</si>
  <si>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</si>
  <si>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</si>
  <si>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</si>
  <si>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</si>
  <si>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</si>
  <si>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</si>
  <si>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</si>
  <si>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</si>
  <si>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</si>
  <si>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</si>
  <si>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</si>
  <si>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</si>
  <si>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</si>
  <si>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</si>
  <si>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</si>
  <si>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</si>
  <si>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</si>
  <si>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</si>
  <si>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</si>
  <si>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</si>
  <si>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</si>
  <si>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</si>
  <si>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</si>
  <si>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</si>
  <si>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</si>
  <si>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</si>
  <si>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</si>
  <si>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</si>
  <si>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</si>
  <si>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</si>
  <si>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</si>
  <si>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</si>
  <si>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</si>
  <si>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</si>
  <si>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</si>
  <si>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</si>
  <si>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</si>
  <si>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</si>
  <si>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</si>
  <si>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</si>
  <si>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</si>
  <si>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</si>
  <si>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</si>
  <si>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</si>
  <si>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</si>
  <si>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</si>
  <si>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</si>
  <si>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</si>
  <si>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</si>
  <si>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</si>
  <si>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</si>
  <si>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</si>
  <si>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</si>
  <si>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</si>
  <si>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</si>
  <si>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</si>
  <si>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</si>
  <si>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</si>
  <si>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</si>
  <si>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</si>
  <si>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</si>
  <si>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</si>
  <si>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</si>
  <si>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</si>
  <si>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</si>
  <si>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</si>
  <si>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</si>
  <si>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</si>
  <si>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</si>
  <si>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</si>
  <si>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</si>
  <si>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</si>
  <si>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</si>
  <si>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</si>
  <si>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</si>
  <si>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</si>
  <si>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</si>
  <si>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</si>
  <si>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</si>
  <si>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</si>
  <si>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</si>
  <si>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</si>
  <si>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</si>
  <si>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</si>
  <si>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</si>
  <si>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</si>
  <si>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</si>
  <si>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</si>
  <si>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</si>
  <si>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</si>
  <si>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</si>
  <si>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</si>
  <si>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</si>
  <si>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</si>
  <si>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</si>
  <si>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</si>
  <si>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</si>
  <si>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</si>
  <si>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</si>
  <si>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</si>
  <si>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</si>
  <si>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</si>
  <si>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</si>
  <si>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</si>
  <si>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</si>
  <si>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</si>
  <si>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</si>
  <si>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</si>
  <si>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</si>
  <si>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</si>
  <si>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</si>
  <si>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</si>
  <si>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</si>
  <si>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</si>
  <si>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</si>
  <si>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</si>
  <si>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</si>
  <si>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</si>
  <si>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</si>
  <si>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</si>
  <si>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</si>
  <si>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</si>
  <si>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</si>
  <si>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</si>
  <si>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</si>
  <si>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</si>
  <si>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</si>
  <si>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</si>
  <si>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</si>
  <si>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</si>
  <si>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</si>
  <si>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</si>
  <si>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</si>
  <si>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</si>
  <si>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</si>
  <si>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</si>
  <si>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</si>
  <si>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</si>
  <si>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</si>
  <si>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</si>
  <si>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</si>
  <si>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</si>
  <si>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</si>
  <si>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</si>
  <si>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</si>
  <si>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</si>
  <si>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</si>
  <si>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</si>
  <si>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</si>
  <si>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</si>
  <si>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</si>
  <si>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</si>
  <si>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</si>
  <si>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</si>
  <si>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</si>
  <si>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</si>
  <si>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</si>
  <si>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</si>
  <si>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</si>
  <si>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</si>
  <si>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</si>
  <si>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</si>
  <si>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</si>
  <si>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</si>
  <si>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</si>
  <si>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</si>
  <si>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</si>
  <si>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</si>
  <si>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</si>
  <si>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</si>
  <si>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</si>
  <si>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</si>
  <si>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</si>
  <si>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</si>
  <si>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</si>
  <si>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</si>
  <si>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</si>
  <si>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</si>
  <si>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</si>
  <si>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</si>
  <si>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</si>
  <si>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</si>
  <si>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</si>
  <si>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</si>
  <si>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</si>
  <si>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</si>
  <si>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</si>
  <si>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</si>
  <si>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</si>
  <si>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</si>
  <si>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</si>
  <si>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</si>
  <si>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</si>
  <si>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</si>
  <si>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</si>
  <si>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</si>
  <si>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</si>
  <si>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</si>
  <si>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</si>
  <si>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</si>
  <si>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</si>
  <si>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</si>
  <si>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</si>
  <si>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</si>
  <si>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</si>
  <si>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</si>
  <si>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</si>
  <si>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</si>
  <si>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</si>
  <si>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</si>
  <si>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</si>
  <si>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</si>
  <si>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</si>
  <si>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</si>
  <si>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</si>
  <si>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</si>
  <si>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</si>
  <si>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</si>
  <si>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</si>
  <si>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</si>
  <si>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</si>
  <si>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</si>
  <si>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</si>
  <si>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</si>
  <si>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</si>
  <si>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</si>
  <si>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</si>
  <si>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</si>
  <si>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</si>
  <si>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</si>
  <si>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</si>
  <si>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</si>
  <si>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</si>
  <si>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</si>
  <si>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</si>
  <si>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</si>
  <si>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</si>
  <si>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</si>
  <si>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</si>
  <si>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</si>
  <si>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</si>
  <si>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</si>
  <si>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</si>
  <si>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</si>
  <si>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</si>
  <si>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</si>
  <si>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</si>
  <si>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</si>
  <si>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</si>
  <si>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</si>
  <si>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</si>
  <si>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</si>
  <si>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</si>
  <si>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</si>
  <si>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</si>
  <si>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</si>
  <si>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</si>
  <si>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</si>
  <si>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</si>
  <si>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</si>
  <si>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</si>
  <si>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</si>
  <si>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</si>
  <si>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</si>
  <si>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</si>
  <si>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</si>
  <si>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</si>
  <si>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</si>
  <si>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</si>
  <si>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</si>
  <si>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</si>
  <si>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</si>
  <si>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</si>
  <si>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</si>
  <si>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</si>
  <si>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</si>
  <si>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</si>
  <si>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</si>
  <si>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</si>
  <si>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</si>
  <si>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</si>
  <si>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</si>
  <si>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</si>
  <si>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</si>
  <si>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</si>
  <si>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</si>
  <si>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</si>
  <si>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</si>
  <si>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</si>
  <si>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</si>
  <si>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</si>
  <si>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</si>
  <si>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</si>
  <si>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</si>
  <si>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</si>
  <si>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</si>
  <si>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</si>
  <si>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</si>
  <si>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</si>
  <si>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</si>
  <si>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</si>
  <si>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</si>
  <si>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</si>
  <si>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</si>
  <si>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</si>
  <si>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</si>
  <si>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</si>
  <si>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</si>
  <si>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</si>
  <si>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</si>
  <si>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</si>
  <si>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</si>
  <si>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</si>
  <si>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</si>
  <si>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</si>
  <si>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</si>
  <si>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</si>
  <si>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</si>
  <si>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</si>
  <si>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</si>
  <si>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</si>
  <si>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</si>
  <si>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</si>
  <si>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</si>
  <si>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</si>
  <si>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</si>
  <si>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</si>
  <si>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</si>
  <si>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</si>
  <si>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</si>
  <si>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</si>
  <si>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</si>
  <si>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</si>
  <si>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</si>
  <si>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</si>
  <si>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</si>
  <si>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</si>
  <si>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</si>
  <si>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</si>
  <si>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</si>
  <si>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</si>
  <si>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</si>
  <si>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</si>
  <si>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</si>
  <si>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</si>
  <si>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</si>
  <si>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</si>
  <si>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</si>
  <si>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</si>
  <si>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</si>
  <si>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</si>
  <si>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</si>
  <si>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</si>
  <si>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</si>
  <si>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</si>
  <si>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</si>
  <si>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</si>
  <si>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</si>
  <si>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</si>
  <si>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</si>
  <si>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</si>
  <si>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</si>
  <si>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</si>
  <si>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</si>
  <si>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</si>
  <si>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</si>
  <si>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</si>
  <si>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</si>
  <si>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</si>
  <si>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</si>
  <si>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</si>
  <si>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</si>
  <si>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</si>
  <si>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</si>
  <si>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</si>
  <si>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</si>
  <si>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</si>
  <si>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</si>
  <si>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</si>
  <si>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</si>
  <si>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</si>
  <si>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</si>
  <si>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</si>
  <si>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</si>
  <si>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</si>
  <si>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</si>
  <si>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</si>
  <si>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</si>
  <si>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</si>
  <si>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</si>
  <si>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</si>
  <si>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</si>
  <si>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</si>
  <si>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</si>
  <si>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</si>
  <si>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</si>
  <si>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</si>
  <si>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</si>
  <si>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</si>
  <si>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</si>
  <si>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</si>
  <si>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</si>
  <si>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</si>
  <si>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</si>
  <si>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</si>
  <si>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</si>
  <si>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</si>
  <si>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</si>
  <si>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</si>
  <si>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</si>
  <si>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</si>
  <si>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</si>
  <si>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</si>
  <si>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</si>
  <si>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</si>
  <si>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</si>
  <si>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</si>
  <si>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</si>
  <si>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</si>
  <si>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</si>
  <si>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</si>
  <si>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</si>
  <si>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</si>
  <si>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</si>
  <si>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</si>
  <si>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</si>
  <si>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</si>
  <si>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</si>
  <si>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</si>
  <si>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</si>
  <si>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</si>
  <si>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</si>
  <si>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</si>
  <si>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</si>
  <si>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</si>
  <si>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</si>
  <si>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</si>
  <si>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</si>
  <si>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</si>
  <si>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</si>
  <si>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</si>
  <si>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</si>
  <si>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</si>
  <si>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</si>
  <si>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</si>
  <si>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</si>
  <si>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</si>
  <si>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</si>
  <si>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</si>
  <si>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</si>
  <si>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</si>
  <si>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</si>
  <si>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</si>
  <si>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</si>
  <si>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</si>
  <si>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</si>
  <si>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</si>
  <si>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</si>
  <si>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</si>
  <si>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</si>
  <si>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</si>
  <si>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</si>
  <si>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</si>
  <si>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</si>
  <si>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</si>
  <si>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</si>
  <si>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</si>
  <si>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</si>
  <si>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</si>
  <si>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</si>
  <si>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</si>
  <si>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</si>
  <si>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</si>
  <si>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</si>
  <si>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</si>
  <si>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</si>
  <si>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</si>
  <si>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</si>
  <si>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</si>
  <si>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</si>
  <si>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</si>
  <si>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</si>
  <si>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</si>
  <si>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</si>
  <si>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</si>
  <si>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</si>
  <si>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</si>
  <si>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</si>
  <si>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</si>
  <si>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</si>
  <si>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</si>
  <si>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</si>
  <si>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</si>
  <si>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</si>
  <si>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</si>
  <si>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</si>
  <si>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</si>
  <si>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</si>
  <si>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</si>
  <si>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</si>
  <si>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</si>
  <si>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</si>
  <si>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</si>
  <si>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</si>
  <si>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</si>
  <si>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</si>
  <si>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</si>
  <si>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</si>
  <si>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</si>
  <si>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</si>
  <si>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</si>
  <si>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</si>
  <si>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</si>
  <si>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</si>
  <si>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</si>
  <si>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</si>
  <si>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</si>
  <si>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</si>
  <si>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</si>
  <si>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</si>
  <si>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</si>
  <si>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</si>
  <si>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</si>
  <si>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</si>
  <si>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</si>
  <si>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</si>
  <si>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</si>
  <si>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</si>
  <si>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</si>
  <si>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</si>
  <si>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</si>
  <si>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</si>
  <si>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</si>
  <si>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</si>
  <si>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</si>
  <si>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</si>
  <si>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</si>
  <si>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</si>
  <si>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</si>
  <si>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</si>
  <si>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</si>
  <si>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</si>
  <si>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</si>
  <si>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</si>
  <si>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</si>
  <si>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</si>
  <si>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</si>
  <si>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</si>
  <si>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</si>
  <si>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</si>
  <si>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</si>
  <si>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</si>
  <si>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</si>
  <si>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</si>
  <si>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</si>
  <si>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</si>
  <si>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</si>
  <si>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</si>
  <si>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</si>
  <si>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</si>
  <si>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</si>
  <si>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</si>
  <si>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</si>
  <si>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</si>
  <si>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</si>
  <si>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</si>
  <si>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</si>
  <si>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</si>
  <si>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</si>
  <si>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</si>
  <si>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</si>
  <si>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</si>
  <si>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</si>
  <si>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</si>
  <si>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</si>
  <si>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</si>
  <si>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</si>
  <si>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</si>
  <si>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</si>
  <si>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</si>
  <si>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</si>
  <si>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</si>
  <si>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</si>
  <si>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</si>
  <si>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</si>
  <si>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</si>
  <si>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</si>
  <si>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</si>
  <si>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</si>
  <si>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</si>
  <si>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</si>
  <si>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</si>
  <si>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</si>
  <si>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</si>
  <si>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</si>
  <si>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</si>
  <si>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</si>
  <si>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</si>
  <si>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</si>
  <si>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</si>
  <si>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</si>
  <si>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</si>
  <si>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</si>
  <si>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</si>
  <si>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</si>
  <si>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</si>
  <si>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</si>
  <si>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</si>
  <si>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</si>
  <si>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</si>
  <si>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</si>
  <si>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</si>
  <si>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</si>
  <si>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</si>
  <si>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</si>
  <si>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</si>
  <si>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</si>
  <si>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</si>
  <si>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</si>
  <si>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</si>
  <si>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</si>
  <si>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</si>
  <si>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</si>
  <si>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</si>
  <si>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</si>
  <si>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</si>
  <si>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</si>
  <si>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</si>
  <si>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</si>
  <si>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</si>
  <si>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</si>
  <si>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</si>
  <si>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</si>
  <si>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</si>
  <si>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</si>
  <si>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</si>
  <si>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</si>
  <si>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</si>
  <si>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</si>
  <si>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</si>
  <si>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</si>
  <si>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</si>
  <si>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</si>
  <si>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</si>
  <si>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</si>
  <si>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</si>
  <si>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</si>
  <si>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</si>
  <si>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</si>
  <si>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</si>
  <si>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</si>
  <si>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</si>
  <si>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</si>
  <si>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</si>
  <si>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</si>
  <si>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</si>
  <si>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</si>
  <si>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</si>
  <si>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</si>
  <si>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</si>
  <si>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</si>
  <si>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</si>
  <si>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</si>
  <si>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</si>
  <si>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</si>
  <si>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</si>
  <si>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</si>
  <si>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</si>
  <si>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</si>
  <si>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</si>
  <si>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</si>
  <si>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</si>
  <si>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</si>
  <si>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</si>
  <si>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</si>
  <si>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</si>
  <si>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</si>
  <si>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</si>
  <si>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</si>
  <si>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</si>
  <si>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</si>
  <si>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</si>
  <si>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</si>
  <si>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</si>
  <si>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</si>
  <si>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</si>
  <si>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</si>
  <si>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</si>
  <si>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</si>
  <si>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</si>
  <si>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</si>
  <si>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</si>
  <si>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</si>
  <si>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</si>
  <si>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</si>
  <si>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</si>
  <si>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</si>
  <si>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</si>
  <si>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</si>
  <si>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</si>
  <si>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</si>
  <si>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</si>
  <si>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</si>
  <si>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</si>
  <si>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</si>
  <si>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</si>
  <si>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</si>
  <si>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</si>
  <si>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</si>
  <si>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</si>
  <si>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</si>
  <si>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</si>
  <si>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</si>
  <si>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</si>
  <si>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</si>
  <si>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</si>
  <si>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</si>
  <si>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</si>
  <si>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</si>
  <si>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</si>
  <si>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</si>
  <si>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</si>
  <si>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</si>
  <si>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</si>
  <si>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</si>
  <si>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</si>
  <si>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</si>
  <si>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</si>
  <si>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</si>
  <si>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</si>
  <si>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</si>
  <si>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</si>
  <si>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</si>
  <si>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</si>
  <si>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</si>
  <si>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</si>
  <si>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</si>
  <si>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</si>
  <si>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</si>
  <si>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</si>
  <si>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</si>
  <si>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</si>
  <si>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</si>
  <si>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</si>
  <si>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</si>
  <si>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</si>
  <si>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</si>
  <si>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</si>
  <si>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</si>
  <si>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</si>
  <si>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</si>
  <si>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</si>
  <si>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</si>
  <si>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</si>
  <si>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</si>
  <si>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</si>
  <si>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</si>
  <si>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</si>
  <si>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</si>
  <si>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</si>
  <si>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</si>
  <si>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</si>
  <si>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</si>
  <si>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</si>
  <si>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</si>
  <si>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</si>
  <si>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</si>
  <si>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</si>
  <si>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</si>
  <si>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</si>
  <si>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</si>
  <si>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</si>
  <si>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</si>
  <si>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</si>
  <si>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</si>
  <si>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</si>
  <si>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</si>
  <si>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</si>
  <si>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</si>
  <si>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</si>
  <si>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</si>
  <si>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</si>
  <si>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</si>
  <si>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</si>
  <si>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</si>
  <si>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</si>
  <si>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</si>
  <si>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</si>
  <si>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</si>
  <si>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</si>
  <si>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</si>
  <si>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</si>
  <si>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</si>
  <si>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</si>
  <si>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</si>
  <si>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</si>
  <si>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</si>
  <si>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</si>
  <si>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</si>
  <si>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</si>
  <si>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</si>
  <si>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</si>
  <si>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</si>
  <si>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</si>
  <si>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</si>
  <si>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</si>
  <si>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</si>
  <si>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</si>
  <si>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</si>
  <si>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</si>
  <si>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</si>
  <si>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</si>
  <si>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</si>
  <si>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</si>
  <si>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</si>
  <si>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</si>
  <si>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</si>
  <si>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</si>
  <si>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</si>
  <si>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</si>
  <si>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</si>
  <si>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</si>
  <si>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</si>
  <si>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</si>
  <si>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</si>
  <si>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</si>
  <si>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</si>
  <si>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</si>
  <si>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</si>
  <si>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</si>
  <si>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</si>
  <si>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</si>
  <si>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</si>
  <si>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</si>
  <si>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</si>
  <si>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</si>
  <si>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</si>
  <si>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</si>
  <si>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</si>
  <si>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</si>
  <si>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</si>
  <si>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</si>
  <si>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</si>
  <si>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</si>
  <si>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</si>
  <si>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</si>
  <si>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</si>
  <si>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</si>
  <si>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</si>
  <si>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</si>
  <si>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</si>
  <si>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</si>
  <si>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</si>
  <si>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</si>
  <si>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</si>
  <si>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</si>
  <si>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</si>
  <si>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</si>
  <si>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</si>
  <si>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</si>
  <si>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</si>
  <si>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</si>
  <si>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</si>
  <si>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</si>
  <si>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</si>
  <si>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</si>
  <si>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</si>
  <si>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</si>
  <si>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</si>
  <si>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</si>
  <si>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</si>
  <si>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</si>
  <si>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</si>
  <si>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</si>
  <si>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</si>
  <si>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</si>
  <si>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</si>
  <si>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</si>
  <si>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</si>
  <si>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</si>
  <si>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</si>
  <si>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</si>
  <si>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</si>
  <si>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</si>
  <si>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</si>
  <si>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</si>
  <si>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</si>
  <si>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</si>
  <si>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</si>
  <si>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</si>
  <si>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</si>
  <si>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</si>
  <si>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</si>
  <si>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</si>
  <si>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</si>
  <si>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</si>
  <si>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</si>
  <si>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</si>
  <si>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</si>
  <si>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</si>
  <si>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</si>
  <si>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</si>
  <si>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</si>
  <si>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</si>
  <si>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</si>
  <si>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</si>
  <si>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</si>
  <si>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</si>
  <si>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</si>
  <si>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</si>
  <si>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</si>
  <si>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</si>
  <si>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</si>
  <si>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</si>
  <si>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</si>
  <si>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</si>
  <si>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</si>
  <si>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</si>
  <si>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</si>
  <si>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</si>
  <si>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</si>
  <si>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</si>
  <si>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</si>
  <si>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</si>
  <si>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</si>
  <si>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</si>
  <si>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</si>
  <si>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</si>
  <si>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</si>
  <si>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</si>
  <si>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</si>
  <si>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</si>
  <si>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</si>
  <si>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</si>
  <si>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</si>
  <si>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</si>
  <si>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</si>
  <si>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</si>
  <si>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</si>
  <si>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</si>
  <si>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</si>
  <si>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</si>
  <si>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</si>
  <si>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</si>
  <si>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</si>
  <si>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</si>
  <si>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</si>
  <si>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</si>
  <si>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</si>
  <si>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</si>
  <si>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</si>
  <si>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</si>
  <si>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</si>
  <si>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</si>
  <si>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</si>
  <si>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</si>
  <si>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</si>
  <si>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</si>
  <si>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</si>
  <si>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</si>
  <si>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</si>
  <si>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</si>
  <si>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</si>
  <si>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</si>
  <si>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</si>
  <si>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</si>
  <si>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</si>
  <si>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</si>
  <si>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</si>
  <si>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</si>
  <si>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</si>
  <si>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</si>
  <si>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</si>
  <si>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</si>
  <si>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</si>
  <si>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</si>
  <si>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</si>
  <si>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</si>
  <si>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</si>
  <si>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</si>
  <si>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</si>
  <si>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</si>
  <si>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</si>
  <si>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</si>
  <si>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</si>
  <si>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</si>
  <si>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</si>
  <si>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</si>
  <si>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</si>
  <si>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</si>
  <si>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</si>
  <si>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</si>
  <si>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</si>
  <si>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</si>
  <si>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</si>
  <si>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</si>
  <si>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</si>
  <si>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</si>
  <si>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</si>
  <si>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</si>
  <si>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</si>
  <si>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</si>
  <si>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</si>
  <si>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</si>
  <si>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</si>
  <si>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</si>
  <si>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</si>
  <si>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</si>
  <si>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</si>
  <si>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</si>
  <si>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</si>
  <si>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</si>
  <si>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</si>
  <si>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</si>
  <si>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</si>
  <si>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</si>
  <si>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</si>
  <si>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</si>
  <si>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</si>
  <si>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</si>
  <si>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</si>
  <si>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</si>
  <si>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</si>
  <si>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</si>
  <si>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</si>
  <si>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</si>
  <si>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</si>
  <si>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</si>
  <si>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</si>
  <si>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</si>
  <si>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</si>
  <si>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</si>
  <si>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</si>
  <si>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</si>
  <si>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</si>
  <si>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</si>
  <si>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</si>
  <si>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</si>
  <si>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</si>
  <si>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</si>
  <si>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</si>
  <si>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</si>
  <si>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</si>
  <si>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</si>
  <si>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</si>
  <si>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</si>
  <si>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</si>
  <si>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</si>
  <si>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</si>
  <si>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</si>
  <si>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</si>
  <si>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</si>
  <si>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</si>
  <si>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</si>
  <si>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</si>
  <si>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</si>
  <si>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</si>
  <si>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</si>
  <si>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</si>
  <si>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</si>
  <si>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</si>
  <si>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</si>
  <si>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</si>
  <si>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</si>
  <si>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</si>
  <si>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</si>
  <si>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</si>
  <si>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</si>
  <si>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</si>
  <si>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</si>
  <si>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</si>
  <si>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</si>
  <si>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</si>
  <si>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</si>
  <si>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</si>
  <si>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</si>
  <si>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</si>
  <si>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</si>
  <si>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</si>
  <si>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</si>
  <si>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</si>
  <si>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</si>
  <si>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</si>
  <si>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</si>
  <si>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</si>
  <si>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</si>
  <si>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</si>
  <si>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</si>
  <si>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</si>
  <si>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</si>
  <si>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</si>
  <si>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</si>
  <si>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</si>
  <si>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</si>
  <si>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</si>
  <si>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</si>
  <si>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</si>
  <si>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</si>
  <si>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</si>
  <si>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</si>
  <si>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</si>
  <si>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</si>
  <si>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</si>
  <si>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</si>
  <si>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</si>
  <si>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</si>
  <si>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</si>
  <si>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</si>
  <si>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</si>
  <si>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</si>
  <si>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</si>
  <si>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</si>
  <si>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</si>
  <si>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</si>
  <si>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</si>
  <si>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</si>
  <si>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</si>
  <si>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</si>
  <si>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</si>
  <si>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</si>
  <si>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</si>
  <si>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</si>
  <si>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</si>
  <si>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</si>
  <si>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</si>
  <si>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</si>
  <si>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</si>
  <si>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</si>
  <si>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</si>
  <si>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</si>
  <si>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</si>
  <si>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</si>
  <si>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</si>
  <si>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</si>
  <si>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</si>
  <si>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</si>
  <si>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</si>
  <si>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</si>
  <si>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</si>
  <si>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</si>
  <si>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</si>
  <si>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</si>
  <si>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</si>
  <si>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</si>
  <si>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</si>
  <si>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</si>
  <si>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</si>
  <si>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</si>
  <si>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</si>
  <si>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</si>
  <si>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</si>
  <si>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</si>
  <si>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</si>
  <si>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</si>
  <si>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</si>
  <si>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</si>
  <si>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</si>
  <si>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</si>
  <si>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</si>
  <si>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</si>
  <si>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</si>
  <si>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</si>
  <si>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</si>
  <si>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</si>
  <si>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</si>
  <si>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</si>
  <si>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</si>
  <si>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</si>
  <si>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</si>
  <si>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</si>
  <si>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</si>
  <si>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</si>
  <si>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</si>
  <si>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</si>
  <si>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</si>
  <si>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</si>
  <si>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</si>
  <si>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</si>
  <si>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</si>
  <si>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</si>
  <si>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</si>
  <si>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</si>
  <si>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</si>
  <si>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</si>
  <si>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</si>
  <si>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</si>
  <si>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</si>
  <si>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</si>
  <si>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</si>
  <si>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</si>
  <si>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</si>
  <si>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</si>
  <si>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</si>
  <si>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</si>
  <si>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</si>
  <si>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</si>
  <si>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</si>
  <si>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</si>
  <si>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</si>
  <si>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</si>
  <si>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</si>
  <si>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</si>
  <si>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</si>
  <si>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</si>
  <si>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</si>
  <si>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</si>
  <si>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</si>
  <si>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</si>
  <si>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</si>
  <si>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</si>
  <si>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</si>
  <si>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</si>
  <si>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</si>
  <si>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</si>
  <si>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</si>
  <si>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</si>
  <si>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</si>
  <si>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</si>
  <si>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</si>
  <si>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</si>
  <si>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</si>
  <si>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</si>
  <si>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</si>
  <si>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</si>
  <si>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</si>
  <si>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</si>
  <si>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</si>
  <si>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</si>
  <si>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</si>
  <si>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</si>
  <si>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</si>
  <si>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</si>
  <si>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</si>
  <si>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</si>
  <si>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</si>
  <si>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</si>
  <si>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</si>
  <si>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</si>
  <si>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</si>
  <si>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</si>
  <si>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</si>
  <si>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</si>
  <si>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</si>
  <si>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</si>
  <si>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</si>
  <si>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</si>
  <si>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</si>
  <si>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</si>
  <si>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</si>
  <si>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</si>
  <si>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</si>
  <si>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</si>
  <si>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</si>
  <si>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</si>
  <si>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</si>
  <si>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</si>
  <si>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</si>
  <si>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</si>
  <si>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</si>
  <si>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</si>
  <si>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</si>
  <si>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</si>
  <si>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</si>
  <si>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</si>
  <si>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</si>
  <si>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</si>
  <si>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</si>
  <si>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</si>
  <si>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</si>
  <si>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</si>
  <si>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</si>
  <si>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</si>
  <si>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</si>
  <si>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</si>
  <si>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</si>
  <si>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</si>
  <si>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</si>
  <si>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</si>
  <si>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</si>
  <si>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</si>
  <si>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</si>
  <si>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</si>
  <si>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</si>
  <si>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</si>
  <si>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</si>
  <si>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</si>
  <si>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</si>
  <si>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</si>
  <si>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</si>
  <si>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</si>
  <si>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</si>
  <si>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</si>
  <si>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</si>
  <si>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</si>
  <si>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</si>
  <si>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</si>
  <si>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</si>
  <si>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</si>
  <si>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</si>
  <si>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</si>
  <si>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</si>
  <si>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</si>
  <si>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</si>
  <si>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</si>
  <si>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</si>
  <si>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</si>
  <si>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</si>
  <si>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</si>
  <si>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</si>
  <si>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</si>
  <si>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</si>
  <si>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</si>
  <si>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</si>
  <si>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</si>
  <si>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</si>
  <si>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</si>
  <si>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</si>
  <si>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</si>
  <si>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</si>
  <si>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</si>
  <si>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</si>
  <si>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</si>
  <si>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</si>
  <si>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</si>
  <si>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</si>
  <si>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</si>
  <si>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</si>
  <si>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</si>
  <si>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</si>
  <si>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</si>
  <si>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</si>
  <si>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</si>
  <si>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</si>
  <si>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</si>
  <si>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</si>
  <si>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</si>
  <si>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</si>
  <si>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</si>
  <si>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</si>
  <si>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</si>
  <si>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</si>
  <si>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</si>
  <si>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</si>
  <si>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</si>
  <si>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</si>
  <si>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</si>
  <si>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</si>
  <si>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</si>
  <si>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</si>
  <si>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</si>
  <si>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</si>
  <si>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</si>
  <si>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</si>
  <si>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</si>
  <si>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</si>
  <si>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</si>
  <si>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</si>
  <si>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</si>
  <si>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</si>
  <si>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</si>
  <si>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</si>
  <si>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</si>
  <si>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</si>
  <si>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</si>
  <si>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</si>
  <si>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</si>
  <si>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</si>
  <si>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</si>
  <si>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</si>
  <si>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</si>
  <si>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</si>
  <si>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</si>
  <si>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</si>
  <si>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</si>
  <si>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</si>
  <si>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</si>
  <si>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</si>
  <si>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</si>
  <si>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</si>
  <si>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</si>
  <si>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</si>
  <si>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</si>
  <si>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</si>
  <si>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</si>
  <si>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</si>
  <si>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</si>
  <si>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</si>
  <si>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</si>
  <si>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</si>
  <si>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</si>
  <si>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</si>
  <si>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</si>
  <si>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</si>
  <si>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</si>
  <si>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</si>
  <si>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</si>
  <si>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</si>
  <si>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</si>
  <si>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</si>
  <si>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</si>
  <si>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</si>
  <si>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</si>
  <si>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</si>
  <si>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</si>
  <si>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</si>
  <si>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</si>
  <si>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</si>
  <si>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</si>
  <si>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</si>
  <si>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</si>
  <si>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</si>
  <si>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</si>
  <si>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</si>
  <si>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</si>
  <si>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</si>
  <si>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</si>
  <si>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</si>
  <si>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</si>
  <si>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</si>
  <si>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</si>
  <si>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</si>
  <si>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</si>
  <si>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</si>
  <si>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</si>
  <si>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</si>
  <si>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</si>
  <si>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</si>
  <si>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</si>
  <si>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</si>
  <si>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</si>
  <si>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</si>
  <si>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</si>
  <si>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</si>
  <si>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</si>
  <si>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</si>
  <si>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</si>
  <si>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</si>
  <si>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</si>
  <si>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</si>
  <si>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</si>
  <si>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</si>
  <si>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</si>
  <si>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</si>
  <si>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</si>
  <si>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</si>
  <si>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</si>
  <si>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</si>
  <si>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</si>
  <si>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</si>
  <si>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</si>
  <si>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</si>
  <si>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</si>
  <si>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</si>
  <si>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</si>
  <si>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</si>
  <si>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</si>
  <si>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</si>
  <si>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</si>
  <si>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</si>
  <si>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</si>
  <si>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</si>
  <si>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</si>
  <si>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</si>
  <si>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</si>
  <si>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</si>
  <si>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</si>
  <si>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</si>
  <si>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</si>
  <si>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</si>
  <si>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</si>
  <si>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</si>
  <si>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</si>
  <si>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</si>
  <si>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</si>
  <si>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</si>
  <si>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</si>
  <si>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</si>
  <si>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</si>
  <si>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</si>
  <si>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</si>
  <si>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</si>
  <si>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</si>
  <si>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</si>
  <si>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</si>
  <si>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</si>
  <si>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</si>
  <si>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</si>
  <si>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</si>
  <si>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</si>
  <si>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</si>
  <si>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</si>
  <si>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</si>
  <si>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</si>
  <si>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</si>
  <si>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</si>
  <si>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</si>
  <si>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</si>
  <si>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</si>
  <si>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</si>
  <si>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</si>
  <si>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</si>
  <si>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</si>
  <si>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</si>
  <si>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</si>
  <si>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</si>
  <si>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</si>
  <si>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</si>
  <si>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</si>
  <si>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</si>
  <si>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</si>
  <si>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</si>
  <si>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</si>
  <si>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</si>
  <si>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</si>
  <si>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</si>
  <si>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</si>
  <si>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</si>
  <si>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</si>
  <si>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</si>
  <si>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</si>
  <si>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</si>
  <si>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</si>
  <si>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</si>
  <si>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</si>
  <si>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</si>
  <si>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</si>
  <si>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</si>
  <si>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</si>
  <si>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</si>
  <si>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</si>
  <si>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</si>
  <si>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</si>
  <si>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</si>
  <si>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</si>
  <si>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</si>
  <si>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</si>
  <si>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</si>
  <si>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</si>
  <si>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</si>
  <si>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</si>
  <si>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</si>
  <si>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</si>
  <si>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</si>
  <si>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</si>
  <si>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</si>
  <si>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</si>
  <si>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</si>
  <si>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</si>
  <si>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</si>
  <si>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</si>
  <si>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</si>
  <si>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</si>
  <si>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</si>
  <si>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</si>
  <si>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</si>
  <si>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</si>
  <si>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</si>
  <si>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</si>
  <si>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</si>
  <si>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</si>
  <si>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</si>
  <si>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</si>
  <si>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</si>
  <si>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</si>
  <si>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</si>
  <si>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</si>
  <si>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</si>
  <si>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</si>
  <si>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</si>
  <si>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</si>
  <si>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</si>
  <si>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</si>
  <si>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</si>
  <si>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</si>
  <si>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</si>
  <si>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</si>
  <si>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</si>
  <si>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</si>
  <si>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</si>
  <si>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</si>
  <si>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</si>
  <si>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</si>
  <si>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</si>
  <si>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</si>
  <si>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</si>
  <si>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</si>
  <si>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</si>
  <si>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</si>
  <si>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</si>
  <si>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</si>
  <si>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</si>
  <si>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</si>
  <si>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</si>
  <si>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</si>
  <si>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</si>
  <si>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</si>
  <si>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</si>
  <si>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</si>
  <si>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</si>
  <si>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</si>
  <si>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</si>
  <si>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</si>
  <si>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</si>
  <si>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</si>
  <si>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</si>
  <si>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</si>
  <si>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</si>
  <si>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</si>
  <si>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</si>
  <si>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</si>
  <si>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</si>
  <si>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</si>
  <si>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</si>
  <si>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</si>
  <si>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</si>
  <si>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</si>
  <si>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</si>
  <si>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</si>
  <si>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</si>
  <si>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</si>
  <si>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</si>
  <si>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</si>
  <si>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</si>
  <si>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</si>
  <si>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</si>
  <si>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</si>
  <si>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</si>
  <si>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</si>
  <si>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</si>
  <si>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</si>
  <si>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</si>
  <si>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</si>
  <si>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</si>
  <si>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</si>
  <si>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</si>
  <si>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</si>
  <si>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</si>
  <si>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</si>
  <si>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</si>
  <si>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</si>
  <si>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</si>
  <si>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</si>
  <si>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</si>
  <si>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</si>
  <si>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</si>
  <si>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</si>
  <si>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</si>
  <si>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</si>
  <si>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</si>
  <si>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</si>
  <si>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</si>
  <si>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</si>
  <si>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</si>
  <si>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</si>
  <si>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</si>
  <si>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</si>
  <si>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</si>
  <si>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</si>
  <si>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</si>
  <si>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</si>
  <si>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</si>
  <si>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</si>
  <si>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</si>
  <si>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</si>
  <si>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</si>
  <si>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</si>
  <si>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</si>
  <si>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</si>
  <si>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</si>
  <si>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</si>
  <si>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</si>
  <si>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</si>
  <si>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</si>
  <si>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</si>
  <si>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</si>
  <si>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</si>
  <si>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</si>
  <si>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</si>
  <si>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</si>
  <si>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</si>
  <si>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</si>
  <si>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</si>
  <si>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</si>
  <si>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</si>
  <si>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</si>
  <si>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</si>
  <si>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</si>
  <si>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</si>
  <si>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</si>
  <si>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</si>
  <si>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</si>
  <si>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</si>
  <si>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</si>
  <si>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</si>
  <si>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</si>
  <si>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</si>
  <si>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</si>
  <si>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</si>
  <si>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</si>
  <si>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</si>
  <si>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</si>
  <si>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</si>
  <si>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</si>
  <si>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</si>
  <si>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</si>
  <si>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</si>
  <si>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</si>
  <si>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</si>
  <si>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</si>
  <si>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</si>
  <si>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</si>
  <si>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</si>
  <si>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</si>
  <si>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</si>
  <si>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</si>
  <si>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</si>
  <si>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</si>
  <si>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</si>
  <si>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</si>
  <si>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</si>
  <si>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</si>
  <si>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</si>
  <si>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</si>
  <si>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</si>
  <si>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</si>
  <si>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</si>
  <si>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</si>
  <si>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</si>
  <si>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</si>
  <si>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</si>
  <si>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</si>
  <si>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</si>
  <si>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</si>
  <si>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</si>
  <si>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</si>
  <si>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</si>
  <si>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</si>
  <si>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</si>
  <si>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</si>
  <si>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</si>
  <si>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</si>
  <si>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</si>
  <si>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</si>
  <si>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</si>
  <si>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</si>
  <si>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</si>
  <si>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</si>
  <si>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</si>
  <si>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</si>
  <si>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</si>
  <si>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</si>
  <si>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</si>
  <si>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</si>
  <si>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</si>
  <si>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</si>
  <si>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</si>
  <si>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</si>
  <si>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</si>
  <si>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</si>
  <si>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</si>
  <si>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</si>
  <si>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</si>
  <si>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</si>
  <si>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</si>
  <si>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</si>
  <si>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</si>
  <si>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</si>
  <si>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</si>
  <si>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</si>
  <si>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</si>
  <si>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</si>
  <si>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</si>
  <si>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</si>
  <si>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</si>
  <si>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</si>
  <si>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</si>
  <si>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</si>
  <si>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</si>
  <si>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</si>
  <si>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</si>
  <si>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</si>
  <si>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</si>
  <si>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</si>
  <si>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</si>
  <si>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</si>
  <si>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</si>
  <si>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</si>
  <si>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</si>
  <si>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</si>
  <si>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</si>
  <si>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</si>
  <si>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</si>
  <si>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</si>
  <si>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</si>
  <si>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</si>
  <si>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</si>
  <si>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</si>
  <si>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</si>
  <si>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</si>
  <si>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</si>
  <si>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</si>
  <si>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</si>
  <si>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</si>
  <si>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</si>
  <si>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</si>
  <si>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</si>
  <si>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</si>
  <si>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</si>
  <si>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</si>
  <si>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</si>
  <si>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</si>
  <si>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</si>
  <si>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</si>
  <si>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</si>
  <si>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</si>
  <si>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</si>
  <si>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</si>
  <si>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</si>
  <si>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</si>
  <si>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</si>
  <si>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</si>
  <si>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</si>
  <si>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</si>
  <si>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</si>
  <si>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</si>
  <si>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</si>
  <si>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</si>
  <si>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</si>
  <si>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</si>
  <si>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</si>
  <si>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</si>
  <si>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</si>
  <si>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</si>
  <si>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</si>
  <si>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</si>
  <si>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</si>
  <si>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</si>
  <si>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</si>
  <si>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</si>
  <si>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</si>
  <si>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</si>
  <si>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</si>
  <si>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</si>
  <si>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</si>
  <si>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</si>
  <si>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</si>
  <si>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</si>
  <si>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</si>
  <si>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</si>
  <si>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</si>
  <si>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</si>
  <si>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</si>
  <si>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</si>
  <si>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</si>
  <si>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</si>
  <si>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</si>
  <si>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</si>
  <si>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</si>
  <si>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</si>
  <si>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</si>
  <si>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</si>
  <si>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</si>
  <si>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</si>
  <si>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</si>
  <si>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</si>
  <si>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</si>
  <si>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</si>
  <si>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</si>
  <si>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</si>
  <si>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</si>
  <si>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</si>
  <si>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</si>
  <si>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</si>
  <si>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</si>
  <si>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</si>
  <si>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</si>
  <si>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</si>
  <si>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</si>
  <si>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</si>
  <si>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</si>
  <si>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</si>
  <si>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</si>
  <si>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</si>
  <si>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</si>
  <si>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</si>
  <si>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</si>
  <si>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</si>
  <si>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</si>
  <si>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</si>
  <si>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</si>
  <si>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</si>
  <si>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</si>
  <si>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</si>
  <si>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</si>
  <si>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</si>
  <si>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</si>
  <si>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</si>
  <si>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</si>
  <si>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</si>
  <si>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</si>
  <si>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</si>
  <si>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</si>
  <si>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</si>
  <si>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</si>
  <si>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</si>
  <si>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</si>
  <si>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</si>
  <si>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</si>
  <si>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</si>
  <si>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</si>
  <si>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</si>
  <si>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</si>
  <si>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</si>
  <si>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</si>
  <si>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</si>
  <si>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</si>
  <si>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</si>
  <si>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</si>
  <si>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</si>
  <si>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</si>
  <si>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</si>
  <si>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</si>
  <si>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</si>
  <si>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</si>
  <si>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</si>
  <si>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</si>
  <si>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</si>
  <si>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</si>
  <si>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</si>
  <si>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</si>
  <si>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</si>
  <si>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</si>
  <si>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</si>
  <si>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</si>
  <si>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</si>
  <si>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</si>
  <si>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</si>
  <si>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</si>
  <si>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</si>
  <si>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</si>
  <si>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</si>
  <si>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</si>
  <si>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</si>
  <si>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</si>
  <si>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</si>
  <si>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</si>
  <si>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</si>
  <si>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</si>
  <si>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</si>
  <si>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</si>
  <si>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</si>
  <si>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</si>
  <si>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</si>
  <si>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</si>
  <si>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</si>
  <si>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</si>
  <si>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</si>
  <si>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</si>
  <si>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</si>
  <si>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</si>
  <si>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</si>
  <si>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</si>
  <si>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</si>
  <si>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</si>
  <si>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</si>
  <si>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</si>
  <si>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</si>
  <si>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</si>
  <si>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</si>
  <si>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</si>
  <si>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</si>
  <si>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</si>
  <si>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</si>
  <si>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</si>
  <si>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</si>
  <si>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</si>
  <si>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</si>
  <si>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</si>
  <si>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</si>
  <si>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</si>
  <si>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</si>
  <si>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</si>
  <si>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</si>
  <si>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</si>
  <si>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</si>
  <si>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</si>
  <si>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</si>
  <si>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</si>
  <si>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</si>
  <si>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</si>
  <si>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</si>
  <si>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</si>
  <si>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</si>
  <si>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</si>
  <si>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</si>
  <si>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</si>
  <si>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</si>
  <si>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</si>
  <si>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</si>
  <si>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</si>
  <si>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</si>
  <si>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</si>
  <si>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</si>
  <si>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</si>
  <si>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</si>
  <si>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</si>
  <si>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</si>
  <si>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</si>
  <si>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</si>
  <si>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</si>
  <si>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</si>
  <si>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</si>
  <si>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</si>
  <si>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</si>
  <si>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</si>
  <si>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</si>
  <si>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</si>
  <si>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</si>
  <si>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</si>
  <si>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</si>
  <si>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</si>
  <si>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</si>
  <si>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</si>
  <si>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</si>
  <si>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</si>
  <si>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</si>
  <si>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</si>
  <si>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</si>
  <si>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</si>
  <si>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</si>
  <si>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</si>
  <si>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</si>
  <si>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</si>
  <si>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</si>
  <si>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</si>
  <si>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</si>
  <si>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</si>
  <si>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</si>
  <si>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</si>
  <si>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</si>
  <si>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</si>
  <si>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</si>
  <si>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</si>
  <si>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</si>
  <si>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</si>
  <si>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</si>
  <si>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</si>
  <si>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</si>
  <si>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</si>
  <si>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</si>
  <si>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</si>
  <si>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</si>
  <si>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</si>
  <si>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</si>
  <si>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</si>
  <si>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</si>
  <si>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</si>
  <si>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</si>
  <si>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</si>
  <si>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</si>
  <si>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</si>
  <si>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</si>
  <si>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</si>
  <si>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</si>
  <si>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</si>
  <si>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</si>
  <si>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</si>
  <si>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</si>
  <si>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</si>
  <si>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</si>
  <si>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</si>
  <si>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</si>
  <si>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</si>
  <si>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</si>
  <si>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</si>
  <si>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</si>
  <si>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</si>
  <si>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</si>
  <si>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</si>
  <si>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</si>
  <si>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</si>
  <si>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</si>
  <si>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</si>
  <si>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</si>
  <si>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</si>
  <si>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</si>
  <si>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</si>
  <si>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</si>
  <si>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</si>
  <si>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</si>
  <si>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</si>
  <si>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</si>
  <si>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</si>
  <si>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</si>
  <si>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</si>
  <si>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</si>
  <si>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</si>
  <si>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</si>
  <si>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</si>
  <si>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</si>
  <si>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</si>
  <si>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</si>
  <si>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</si>
  <si>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</si>
  <si>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</si>
  <si>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</si>
  <si>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</si>
  <si>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</si>
  <si>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</si>
  <si>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</si>
  <si>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</si>
  <si>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</si>
  <si>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</si>
  <si>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</si>
  <si>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</si>
  <si>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</si>
  <si>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</si>
  <si>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</si>
  <si>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</si>
  <si>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</si>
  <si>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</si>
  <si>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</si>
  <si>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</si>
  <si>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</si>
  <si>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</si>
  <si>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</si>
  <si>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</si>
  <si>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</si>
  <si>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</si>
  <si>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</si>
  <si>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</si>
  <si>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</si>
  <si>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</si>
  <si>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</si>
  <si>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</si>
  <si>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</si>
  <si>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</si>
  <si>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</si>
  <si>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</si>
  <si>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</si>
  <si>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</si>
  <si>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</si>
  <si>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</si>
  <si>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</si>
  <si>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</si>
  <si>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</si>
  <si>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</si>
  <si>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</si>
  <si>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</si>
  <si>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</si>
  <si>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</si>
  <si>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</si>
  <si>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</si>
  <si>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</si>
  <si>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</si>
  <si>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</si>
  <si>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</si>
  <si>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</si>
  <si>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</si>
  <si>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</si>
  <si>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</si>
  <si>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</si>
  <si>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</si>
  <si>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</si>
  <si>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</si>
  <si>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</si>
  <si>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</si>
  <si>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</si>
  <si>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</si>
  <si>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</si>
  <si>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</si>
  <si>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</si>
  <si>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</si>
  <si>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</si>
  <si>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</si>
  <si>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</si>
  <si>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</si>
  <si>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</si>
  <si>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</si>
  <si>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</si>
  <si>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</si>
  <si>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</si>
  <si>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</si>
  <si>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</si>
  <si>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</si>
  <si>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</si>
  <si>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</si>
  <si>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</si>
  <si>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</si>
  <si>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</si>
  <si>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</si>
  <si>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</si>
  <si>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</si>
  <si>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</si>
  <si>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</si>
  <si>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</si>
  <si>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</si>
  <si>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</si>
  <si>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</si>
  <si>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</si>
  <si>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</si>
  <si>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</si>
  <si>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</si>
  <si>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</si>
  <si>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</si>
  <si>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</si>
  <si>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</si>
  <si>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</si>
  <si>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</si>
  <si>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</si>
  <si>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</si>
  <si>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</si>
  <si>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</si>
  <si>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</si>
  <si>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</si>
  <si>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</si>
  <si>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</si>
  <si>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</si>
  <si>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</si>
  <si>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</si>
  <si>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</si>
  <si>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</si>
  <si>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</si>
  <si>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</si>
  <si>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</si>
  <si>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</si>
  <si>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</si>
  <si>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</si>
  <si>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</si>
  <si>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</si>
  <si>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</si>
  <si>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</si>
  <si>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</si>
  <si>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</si>
  <si>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</si>
  <si>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</si>
  <si>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</si>
  <si>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</si>
  <si>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</si>
  <si>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</si>
  <si>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</si>
  <si>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</si>
  <si>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</si>
  <si>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</si>
  <si>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</si>
  <si>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</si>
  <si>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</si>
  <si>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</si>
  <si>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</si>
  <si>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</si>
  <si>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</si>
  <si>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</si>
  <si>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</si>
  <si>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</si>
  <si>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</si>
  <si>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</si>
  <si>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</si>
  <si>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</si>
  <si>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</si>
  <si>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</si>
  <si>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</si>
  <si>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</si>
  <si>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</si>
  <si>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</si>
  <si>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</si>
  <si>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</si>
  <si>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</si>
  <si>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</si>
  <si>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</si>
  <si>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</si>
  <si>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</si>
  <si>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</si>
  <si>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</si>
  <si>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</si>
  <si>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</si>
  <si>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</si>
  <si>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</si>
  <si>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</si>
  <si>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</si>
  <si>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</si>
  <si>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</si>
  <si>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</si>
  <si>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</si>
  <si>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</si>
  <si>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</si>
  <si>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</si>
  <si>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</si>
  <si>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</si>
  <si>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</si>
  <si>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</si>
  <si>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</si>
  <si>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</si>
  <si>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</si>
  <si>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</si>
  <si>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</si>
  <si>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</si>
  <si>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</si>
  <si>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</si>
  <si>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</si>
  <si>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</si>
  <si>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</si>
  <si>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</si>
  <si>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</si>
  <si>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</si>
  <si>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</si>
  <si>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</si>
  <si>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</si>
  <si>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</si>
  <si>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</si>
  <si>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</si>
  <si>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</si>
  <si>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</si>
  <si>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</si>
  <si>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</si>
  <si>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</si>
  <si>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</si>
  <si>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</si>
  <si>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</si>
  <si>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</si>
  <si>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</si>
  <si>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</si>
  <si>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</si>
  <si>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</si>
  <si>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</si>
  <si>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</si>
  <si>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</si>
  <si>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</si>
  <si>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</si>
  <si>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</si>
  <si>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</si>
  <si>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</si>
  <si>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</si>
  <si>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</si>
  <si>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</si>
  <si>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</si>
  <si>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</si>
  <si>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</si>
  <si>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</si>
  <si>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</si>
  <si>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</si>
  <si>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</si>
  <si>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</si>
  <si>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</si>
  <si>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</si>
  <si>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</si>
  <si>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</si>
  <si>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</si>
  <si>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</si>
  <si>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</si>
  <si>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</si>
  <si>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</si>
  <si>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</si>
  <si>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</si>
  <si>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</si>
  <si>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</si>
  <si>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</si>
  <si>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</si>
  <si>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</si>
  <si>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</si>
  <si>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</si>
  <si>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</si>
  <si>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</si>
  <si>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</si>
  <si>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</si>
  <si>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</si>
  <si>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</si>
  <si>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</si>
  <si>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</si>
  <si>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</si>
  <si>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</si>
  <si>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</si>
  <si>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</si>
  <si>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</si>
  <si>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</si>
  <si>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</si>
  <si>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</si>
  <si>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</si>
  <si>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</si>
  <si>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</si>
  <si>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</si>
  <si>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</si>
  <si>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</si>
  <si>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</si>
  <si>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</si>
  <si>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</si>
  <si>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</si>
  <si>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</si>
  <si>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</si>
  <si>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</si>
  <si>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</si>
  <si>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</si>
  <si>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</si>
  <si>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</si>
  <si>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</si>
  <si>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</si>
  <si>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</si>
  <si>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</si>
  <si>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</si>
  <si>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</si>
  <si>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</si>
  <si>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</si>
  <si>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</si>
  <si>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</si>
  <si>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</si>
  <si>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</si>
  <si>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</si>
  <si>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</si>
  <si>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</si>
  <si>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</si>
  <si>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</si>
  <si>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</si>
  <si>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</si>
  <si>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</si>
  <si>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</si>
  <si>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</si>
  <si>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</si>
  <si>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</si>
  <si>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</si>
  <si>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</si>
  <si>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</si>
  <si>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</si>
  <si>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</si>
  <si>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</si>
  <si>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</si>
  <si>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</si>
  <si>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</si>
  <si>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</si>
  <si>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</si>
  <si>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</si>
  <si>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</si>
  <si>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</si>
  <si>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</si>
  <si>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</si>
  <si>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</si>
  <si>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</si>
  <si>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</si>
  <si>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</si>
  <si>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</si>
  <si>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</si>
  <si>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</si>
  <si>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</si>
  <si>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</si>
  <si>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</si>
  <si>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</si>
  <si>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</si>
  <si>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</si>
  <si>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</si>
  <si>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</si>
  <si>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</si>
  <si>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</si>
  <si>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</si>
  <si>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</si>
  <si>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</si>
  <si>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</si>
  <si>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</si>
  <si>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</si>
  <si>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</si>
  <si>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</si>
  <si>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</si>
  <si>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</si>
  <si>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</si>
  <si>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</si>
  <si>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</si>
  <si>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</si>
  <si>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</si>
  <si>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</si>
  <si>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</si>
  <si>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</si>
  <si>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</si>
  <si>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</si>
  <si>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</si>
  <si>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</si>
  <si>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</si>
  <si>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</si>
  <si>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</si>
  <si>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</si>
  <si>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</si>
  <si>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</si>
  <si>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</si>
  <si>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</si>
  <si>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</si>
  <si>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</si>
  <si>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</si>
  <si>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</si>
  <si>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</si>
  <si>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</si>
  <si>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</si>
  <si>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</si>
  <si>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</si>
  <si>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</si>
  <si>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</si>
  <si>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</si>
  <si>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</si>
  <si>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</si>
  <si>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</si>
  <si>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</si>
  <si>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</si>
  <si>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</si>
  <si>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</si>
  <si>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</si>
  <si>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</si>
  <si>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</si>
  <si>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</si>
  <si>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</si>
  <si>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</si>
  <si>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</si>
  <si>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</si>
  <si>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</si>
  <si>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</si>
  <si>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</si>
  <si>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</si>
  <si>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</si>
  <si>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</si>
  <si>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</si>
  <si>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</si>
  <si>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</si>
  <si>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</si>
  <si>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</si>
  <si>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</si>
  <si>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</si>
  <si>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</si>
  <si>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</si>
  <si>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</si>
  <si>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</si>
  <si>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</si>
  <si>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</si>
  <si>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</si>
  <si>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</si>
  <si>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</si>
  <si>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</si>
  <si>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</si>
  <si>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</si>
  <si>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</si>
  <si>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</si>
  <si>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</si>
  <si>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</si>
  <si>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</si>
  <si>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</si>
  <si>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</si>
  <si>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</si>
  <si>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</si>
  <si>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</si>
  <si>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</si>
  <si>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</si>
  <si>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</si>
  <si>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</si>
  <si>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</si>
  <si>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</si>
  <si>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</si>
  <si>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</si>
  <si>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</si>
  <si>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</si>
  <si>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</si>
  <si>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</si>
  <si>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</si>
  <si>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</si>
  <si>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</si>
  <si>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</si>
  <si>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</si>
  <si>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</si>
  <si>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</si>
  <si>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</si>
  <si>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</si>
  <si>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</si>
  <si>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</si>
  <si>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</si>
  <si>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</si>
  <si>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</si>
  <si>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</si>
  <si>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</si>
  <si>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</si>
  <si>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</si>
  <si>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</si>
  <si>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</si>
  <si>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</si>
  <si>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</si>
  <si>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</si>
  <si>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</si>
  <si>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</si>
  <si>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</si>
  <si>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</si>
  <si>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</si>
  <si>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</si>
  <si>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</si>
  <si>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</si>
  <si>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</si>
  <si>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</si>
  <si>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</si>
  <si>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</si>
  <si>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</si>
  <si>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</si>
  <si>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</si>
  <si>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</si>
  <si>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</si>
  <si>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</si>
  <si>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</si>
  <si>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</si>
  <si>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</si>
  <si>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</si>
  <si>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</si>
  <si>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</si>
  <si>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</si>
  <si>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</si>
  <si>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</si>
  <si>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</si>
  <si>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</si>
  <si>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</si>
  <si>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</si>
  <si>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</si>
  <si>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</si>
  <si>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</si>
  <si>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</si>
  <si>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</si>
  <si>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</si>
  <si>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</si>
  <si>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</si>
  <si>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</si>
  <si>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</si>
  <si>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</si>
  <si>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</si>
  <si>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</si>
  <si>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</si>
  <si>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</si>
  <si>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</si>
  <si>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</si>
  <si>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</si>
  <si>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</si>
  <si>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</si>
  <si>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</si>
  <si>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</si>
  <si>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</si>
  <si>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</si>
  <si>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</si>
  <si>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</si>
  <si>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</si>
  <si>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</si>
  <si>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</si>
  <si>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</si>
  <si>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</si>
  <si>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</si>
  <si>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</si>
  <si>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</si>
  <si>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</si>
  <si>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</si>
  <si>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</si>
  <si>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</si>
  <si>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</si>
  <si>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</si>
  <si>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</si>
  <si>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</si>
  <si>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</si>
  <si>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</si>
  <si>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</si>
  <si>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</si>
  <si>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</si>
  <si>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</si>
  <si>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</si>
  <si>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</si>
  <si>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</si>
  <si>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</si>
  <si>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</si>
  <si>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</si>
  <si>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</si>
  <si>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</si>
  <si>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</si>
  <si>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</si>
  <si>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</si>
  <si>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</si>
  <si>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</si>
  <si>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</si>
  <si>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</si>
  <si>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</si>
  <si>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</si>
  <si>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</si>
  <si>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</si>
  <si>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</si>
  <si>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</si>
  <si>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</si>
  <si>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</si>
  <si>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</si>
  <si>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</si>
  <si>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</si>
  <si>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</si>
  <si>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</si>
  <si>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</si>
  <si>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</si>
  <si>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</si>
  <si>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</si>
  <si>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</si>
  <si>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</si>
  <si>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</si>
  <si>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</si>
  <si>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</si>
  <si>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</si>
  <si>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</si>
  <si>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</si>
  <si>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</si>
  <si>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</si>
  <si>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</si>
  <si>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</si>
  <si>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</si>
  <si>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</si>
  <si>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</si>
  <si>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</si>
  <si>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</si>
  <si>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</si>
  <si>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</si>
  <si>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</si>
  <si>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</si>
  <si>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</si>
  <si>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</si>
  <si>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</si>
  <si>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</si>
  <si>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</si>
  <si>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</si>
  <si>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</si>
  <si>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</si>
  <si>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</si>
  <si>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</si>
  <si>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</si>
  <si>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</si>
  <si>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</si>
  <si>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</si>
  <si>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</si>
  <si>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</si>
  <si>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</si>
  <si>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</si>
  <si>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</si>
  <si>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</si>
  <si>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</si>
  <si>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</si>
  <si>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</si>
  <si>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</si>
  <si>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</si>
  <si>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</si>
  <si>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</si>
  <si>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</si>
  <si>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</si>
  <si>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</si>
  <si>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</si>
  <si>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</si>
  <si>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</si>
  <si>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</si>
  <si>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</si>
  <si>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</si>
  <si>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</si>
  <si>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</si>
  <si>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</si>
  <si>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</si>
  <si>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</si>
  <si>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</si>
  <si>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</si>
  <si>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</si>
  <si>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</si>
  <si>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</si>
  <si>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</si>
  <si>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</si>
  <si>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</si>
  <si>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</si>
  <si>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</si>
  <si>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</si>
  <si>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</si>
  <si>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</si>
  <si>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</si>
  <si>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</si>
  <si>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</si>
  <si>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</si>
  <si>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</si>
  <si>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</si>
  <si>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</si>
  <si>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</si>
  <si>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</si>
  <si>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</si>
  <si>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</si>
  <si>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</si>
  <si>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</si>
  <si>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</si>
  <si>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</si>
  <si>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</si>
  <si>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</si>
  <si>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</si>
  <si>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</si>
  <si>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</si>
  <si>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</si>
  <si>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</si>
  <si>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</si>
  <si>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</si>
  <si>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</si>
  <si>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</si>
  <si>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</si>
  <si>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</si>
  <si>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</si>
  <si>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</si>
  <si>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</si>
  <si>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</si>
  <si>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</si>
  <si>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</si>
  <si>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</si>
  <si>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</si>
  <si>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</si>
  <si>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</si>
  <si>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</si>
  <si>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</si>
  <si>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</si>
  <si>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</si>
  <si>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</si>
  <si>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</si>
  <si>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</si>
  <si>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</si>
  <si>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</si>
  <si>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</si>
  <si>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</si>
  <si>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</si>
  <si>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</si>
  <si>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</si>
  <si>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</si>
  <si>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</si>
  <si>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</si>
  <si>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</si>
  <si>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</si>
  <si>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</si>
  <si>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</si>
  <si>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</si>
  <si>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</si>
  <si>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</si>
  <si>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</si>
  <si>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</si>
  <si>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</si>
  <si>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</si>
  <si>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</si>
  <si>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</si>
  <si>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</si>
  <si>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</si>
  <si>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</si>
  <si>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</si>
  <si>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</si>
  <si>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</si>
  <si>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</si>
  <si>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</si>
  <si>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</si>
  <si>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</si>
  <si>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</si>
  <si>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</si>
  <si>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</si>
  <si>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</si>
  <si>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</si>
  <si>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</si>
  <si>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</si>
  <si>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</si>
  <si>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</si>
  <si>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</si>
  <si>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</si>
  <si>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</si>
  <si>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</si>
  <si>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</si>
  <si>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</si>
  <si>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</si>
  <si>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</si>
  <si>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</si>
  <si>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</si>
  <si>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</si>
  <si>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</si>
  <si>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</si>
  <si>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</si>
  <si>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</si>
  <si>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</si>
  <si>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</si>
  <si>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</si>
  <si>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</si>
  <si>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</si>
  <si>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</si>
  <si>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</si>
  <si>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</si>
  <si>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</si>
  <si>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</si>
  <si>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</si>
  <si>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</si>
  <si>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</si>
  <si>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</si>
  <si>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</si>
  <si>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</si>
  <si>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</si>
  <si>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</si>
  <si>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</si>
  <si>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</si>
  <si>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</si>
  <si>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</si>
  <si>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</si>
  <si>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</si>
  <si>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</si>
  <si>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</si>
  <si>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</si>
  <si>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</si>
  <si>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</si>
  <si>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</si>
  <si>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</si>
  <si>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</si>
  <si>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</si>
  <si>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</si>
  <si>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</si>
  <si>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</si>
  <si>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</si>
  <si>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</si>
  <si>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</si>
  <si>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</si>
  <si>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</si>
  <si>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</si>
  <si>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</si>
  <si>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</si>
  <si>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</si>
  <si>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</si>
  <si>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</si>
  <si>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</si>
  <si>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</si>
  <si>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</si>
  <si>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</si>
  <si>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</si>
  <si>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</si>
  <si>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</si>
  <si>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</si>
  <si>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</si>
  <si>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</si>
  <si>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</si>
  <si>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</si>
  <si>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</si>
  <si>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</si>
  <si>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</si>
  <si>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</si>
  <si>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</si>
  <si>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</si>
  <si>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</si>
  <si>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</si>
  <si>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</si>
  <si>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</si>
  <si>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</si>
  <si>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</si>
  <si>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</si>
  <si>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</si>
  <si>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</si>
  <si>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</si>
  <si>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</si>
  <si>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</si>
  <si>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</si>
  <si>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</si>
  <si>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</si>
  <si>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</si>
  <si>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</si>
  <si>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</si>
  <si>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</si>
  <si>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</si>
  <si>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</si>
  <si>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</si>
  <si>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</si>
  <si>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</si>
  <si>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</si>
  <si>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</si>
  <si>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</si>
  <si>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</si>
  <si>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</si>
  <si>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</si>
  <si>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</si>
  <si>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</si>
  <si>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</si>
  <si>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</si>
  <si>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</si>
  <si>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</si>
  <si>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</si>
  <si>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</si>
  <si>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</si>
  <si>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</si>
  <si>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</si>
  <si>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</si>
  <si>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</si>
  <si>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</si>
  <si>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</si>
  <si>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</si>
  <si>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</si>
  <si>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</si>
  <si>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</si>
  <si>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</si>
  <si>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</si>
  <si>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</si>
  <si>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</si>
  <si>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</si>
  <si>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</si>
  <si>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</si>
  <si>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</si>
  <si>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</si>
  <si>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</si>
  <si>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</si>
  <si>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</si>
  <si>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</si>
  <si>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</si>
  <si>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</si>
  <si>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</si>
  <si>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</si>
  <si>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</si>
  <si>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</si>
  <si>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</si>
  <si>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</si>
  <si>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</si>
  <si>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</si>
  <si>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</si>
  <si>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</si>
  <si>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</si>
  <si>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</si>
  <si>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</si>
  <si>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</si>
  <si>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</si>
  <si>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</si>
  <si>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</si>
  <si>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</si>
  <si>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</si>
  <si>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</si>
  <si>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</si>
  <si>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</si>
  <si>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</si>
  <si>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</si>
  <si>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</si>
  <si>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</si>
  <si>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</si>
  <si>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</si>
  <si>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</si>
  <si>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</si>
  <si>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</si>
  <si>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</si>
  <si>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</si>
  <si>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</si>
  <si>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</si>
  <si>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</si>
  <si>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</si>
  <si>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</si>
  <si>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</si>
  <si>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</si>
  <si>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</si>
  <si>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</si>
  <si>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</si>
  <si>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</si>
  <si>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</si>
  <si>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</si>
  <si>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</si>
  <si>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</si>
  <si>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</si>
  <si>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</si>
  <si>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</si>
  <si>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</si>
  <si>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</si>
  <si>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</si>
  <si>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</si>
  <si>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</si>
  <si>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</si>
  <si>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</si>
  <si>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</si>
  <si>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</si>
  <si>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</si>
  <si>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</si>
  <si>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</si>
  <si>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</si>
  <si>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</si>
  <si>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</si>
  <si>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</si>
  <si>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</si>
  <si>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</si>
  <si>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</si>
  <si>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</si>
  <si>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</si>
  <si>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</si>
  <si>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</si>
  <si>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</si>
  <si>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</si>
  <si>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</si>
  <si>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</si>
  <si>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</si>
  <si>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</si>
  <si>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</si>
  <si>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</si>
  <si>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</si>
  <si>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</si>
  <si>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</si>
  <si>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</si>
  <si>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</si>
  <si>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</si>
  <si>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</si>
  <si>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</si>
  <si>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</si>
  <si>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</si>
  <si>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</si>
  <si>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</si>
  <si>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</si>
  <si>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</si>
  <si>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</si>
  <si>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</si>
  <si>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</si>
  <si>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</si>
  <si>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</si>
  <si>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</si>
  <si>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</si>
  <si>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</si>
  <si>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</si>
  <si>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</si>
  <si>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</si>
  <si>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</si>
  <si>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</si>
  <si>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</si>
  <si>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</si>
  <si>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</si>
  <si>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</si>
  <si>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</si>
  <si>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</si>
  <si>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</si>
  <si>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</si>
  <si>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</si>
  <si>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</si>
  <si>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</si>
  <si>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</si>
  <si>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</si>
  <si>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</si>
  <si>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</si>
  <si>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</si>
  <si>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</si>
  <si>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</si>
  <si>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</si>
  <si>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</si>
  <si>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</si>
  <si>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</si>
  <si>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</si>
  <si>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</si>
  <si>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</si>
  <si>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</si>
  <si>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</si>
  <si>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</si>
  <si>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</si>
  <si>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</si>
  <si>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</si>
  <si>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</si>
  <si>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</si>
  <si>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</si>
  <si>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</si>
  <si>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</si>
  <si>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</si>
  <si>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</si>
  <si>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</si>
  <si>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</si>
  <si>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</si>
  <si>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</si>
  <si>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</si>
  <si>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</si>
  <si>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</si>
  <si>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</si>
  <si>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</si>
  <si>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</si>
  <si>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</si>
  <si>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</si>
  <si>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</si>
  <si>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</si>
  <si>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</si>
  <si>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</si>
  <si>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</si>
  <si>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</si>
  <si>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</si>
  <si>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</si>
  <si>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</si>
  <si>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</si>
  <si>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</si>
  <si>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</si>
  <si>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</si>
  <si>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</si>
  <si>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</si>
  <si>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</si>
  <si>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</si>
  <si>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</si>
  <si>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</si>
  <si>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</si>
  <si>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</si>
  <si>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</si>
  <si>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</si>
  <si>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</si>
  <si>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</si>
  <si>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</si>
  <si>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</si>
  <si>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</si>
  <si>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</si>
  <si>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</si>
  <si>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</si>
  <si>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</si>
  <si>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</si>
  <si>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</si>
  <si>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</si>
  <si>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</si>
  <si>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</si>
  <si>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</si>
  <si>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</si>
  <si>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</si>
  <si>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</si>
  <si>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</si>
  <si>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</si>
  <si>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</si>
  <si>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</si>
  <si>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</si>
  <si>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</si>
  <si>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</si>
  <si>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</si>
  <si>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</si>
  <si>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</si>
  <si>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</si>
  <si>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</si>
  <si>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</si>
  <si>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</si>
  <si>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</si>
  <si>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</si>
  <si>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</si>
  <si>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</si>
  <si>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</si>
  <si>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</si>
  <si>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</si>
  <si>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</si>
  <si>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</si>
  <si>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</si>
  <si>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</si>
  <si>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</si>
  <si>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</si>
  <si>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</si>
  <si>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</si>
  <si>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</si>
  <si>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</si>
  <si>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</si>
  <si>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</si>
  <si>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</si>
  <si>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</si>
  <si>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</si>
  <si>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</si>
  <si>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</si>
  <si>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</si>
  <si>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</si>
  <si>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</si>
  <si>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</si>
  <si>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</si>
  <si>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</si>
  <si>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</si>
  <si>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</si>
  <si>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</si>
  <si>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</si>
  <si>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</si>
  <si>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</si>
  <si>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</si>
  <si>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</si>
  <si>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</si>
  <si>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</si>
  <si>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</si>
  <si>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</si>
  <si>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</si>
  <si>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</si>
  <si>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</si>
  <si>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</si>
  <si>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</si>
  <si>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</si>
  <si>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</si>
  <si>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</si>
  <si>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</si>
  <si>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</si>
  <si>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</si>
  <si>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</si>
  <si>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</si>
  <si>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</si>
  <si>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</si>
  <si>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</si>
  <si>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</si>
  <si>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</si>
  <si>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</si>
  <si>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</si>
  <si>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</si>
  <si>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</si>
  <si>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</si>
  <si>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</si>
  <si>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</si>
  <si>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</si>
  <si>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</si>
  <si>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</si>
  <si>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</si>
  <si>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</si>
  <si>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</si>
  <si>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</si>
  <si>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</si>
  <si>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</si>
  <si>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</si>
  <si>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</si>
  <si>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</si>
  <si>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</si>
  <si>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</si>
  <si>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</si>
  <si>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</si>
  <si>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</si>
  <si>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</si>
  <si>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</si>
  <si>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</si>
  <si>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</si>
  <si>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</si>
  <si>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</si>
  <si>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</si>
  <si>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</si>
  <si>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</si>
  <si>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</si>
  <si>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</si>
  <si>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</si>
  <si>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</si>
  <si>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</si>
  <si>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</si>
  <si>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</si>
  <si>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</si>
  <si>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</si>
  <si>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</si>
  <si>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</si>
  <si>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</si>
  <si>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</si>
  <si>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</si>
  <si>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</si>
  <si>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</si>
  <si>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</si>
  <si>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</si>
  <si>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</si>
  <si>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</si>
  <si>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</si>
  <si>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</si>
  <si>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</si>
  <si>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</si>
  <si>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</si>
  <si>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</si>
  <si>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</si>
  <si>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</si>
  <si>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</si>
  <si>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</si>
  <si>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</si>
  <si>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</si>
  <si>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</si>
  <si>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</si>
  <si>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</si>
  <si>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</si>
  <si>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</si>
  <si>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</si>
  <si>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</si>
  <si>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</si>
  <si>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</si>
  <si>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</si>
  <si>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</si>
  <si>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</si>
  <si>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</si>
  <si>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</si>
  <si>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</si>
  <si>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</si>
  <si>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</si>
  <si>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</si>
  <si>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</si>
  <si>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</si>
  <si>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</si>
  <si>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</si>
  <si>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</si>
  <si>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</si>
  <si>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</si>
  <si>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</si>
  <si>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</si>
  <si>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</si>
  <si>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</si>
  <si>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</si>
  <si>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</si>
  <si>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</si>
  <si>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</si>
  <si>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</si>
  <si>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</si>
  <si>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</si>
  <si>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</si>
  <si>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</si>
  <si>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</si>
  <si>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</si>
  <si>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</si>
  <si>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</si>
  <si>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</si>
  <si>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</si>
  <si>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</si>
  <si>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</si>
  <si>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</si>
  <si>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</si>
  <si>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</si>
  <si>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</si>
  <si>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</si>
  <si>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</si>
  <si>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</si>
  <si>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</si>
  <si>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</si>
  <si>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</si>
  <si>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</si>
  <si>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</si>
  <si>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</si>
  <si>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</si>
  <si>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</si>
  <si>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</si>
  <si>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</si>
  <si>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</si>
  <si>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</si>
  <si>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</si>
  <si>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</si>
  <si>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</si>
  <si>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</si>
  <si>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</si>
  <si>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</si>
  <si>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</si>
  <si>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</si>
  <si>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</si>
  <si>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</si>
  <si>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</si>
  <si>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</si>
  <si>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</si>
  <si>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</si>
  <si>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</si>
  <si>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</si>
  <si>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</si>
  <si>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</si>
  <si>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</si>
  <si>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</si>
  <si>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</si>
  <si>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</si>
  <si>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</si>
  <si>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</si>
  <si>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</si>
  <si>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</si>
  <si>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</si>
  <si>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</si>
  <si>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</si>
  <si>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</si>
  <si>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</si>
  <si>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</si>
  <si>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</si>
  <si>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</si>
  <si>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</si>
  <si>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</si>
  <si>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</si>
  <si>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</si>
  <si>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</si>
  <si>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</si>
  <si>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</si>
  <si>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</si>
  <si>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</si>
  <si>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</si>
  <si>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</si>
  <si>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</si>
  <si>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</si>
  <si>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</si>
  <si>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</si>
  <si>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</si>
  <si>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</si>
  <si>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</si>
  <si>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</si>
  <si>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</si>
  <si>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</si>
  <si>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</si>
  <si>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</si>
  <si>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</si>
  <si>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</si>
  <si>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</si>
  <si>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</si>
  <si>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</si>
  <si>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</si>
  <si>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</si>
  <si>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</si>
  <si>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</si>
  <si>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</si>
  <si>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</si>
  <si>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</si>
  <si>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</si>
  <si>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</si>
  <si>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</si>
  <si>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</si>
  <si>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</si>
  <si>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</si>
  <si>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</si>
  <si>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</si>
  <si>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</si>
  <si>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</si>
  <si>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</si>
  <si>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</si>
  <si>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</si>
  <si>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</si>
  <si>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</si>
  <si>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</si>
  <si>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</si>
  <si>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</si>
  <si>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</si>
  <si>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</si>
  <si>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</si>
  <si>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</si>
  <si>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</si>
  <si>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</si>
  <si>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</si>
  <si>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</si>
  <si>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</si>
  <si>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</si>
  <si>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</si>
  <si>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</si>
  <si>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</si>
  <si>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</si>
  <si>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</si>
  <si>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</si>
  <si>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</si>
  <si>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</si>
  <si>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</si>
  <si>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</si>
  <si>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</si>
  <si>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</si>
  <si>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</si>
  <si>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</si>
  <si>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</si>
  <si>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</si>
  <si>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</si>
  <si>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</si>
  <si>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</si>
  <si>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</si>
  <si>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</si>
  <si>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</si>
  <si>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</si>
  <si>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</si>
  <si>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</si>
  <si>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</si>
  <si>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</si>
  <si>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</si>
  <si>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</si>
  <si>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</si>
  <si>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</si>
  <si>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</si>
  <si>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</si>
  <si>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</si>
  <si>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</si>
  <si>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</si>
  <si>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</si>
  <si>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</si>
  <si>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</si>
  <si>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</si>
  <si>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</si>
  <si>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</si>
  <si>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</si>
  <si>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</si>
  <si>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</si>
  <si>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</si>
  <si>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</si>
  <si>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</si>
  <si>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</si>
  <si>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</si>
  <si>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</si>
  <si>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</si>
  <si>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</si>
  <si>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</si>
  <si>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</si>
  <si>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</si>
  <si>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</si>
  <si>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</si>
  <si>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</si>
  <si>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</si>
  <si>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</si>
  <si>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</si>
  <si>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</si>
  <si>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</si>
  <si>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</si>
  <si>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</si>
  <si>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</si>
  <si>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</si>
  <si>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</si>
  <si>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</si>
  <si>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</si>
  <si>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</si>
  <si>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</si>
  <si>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</si>
  <si>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</si>
  <si>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</si>
  <si>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</si>
  <si>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</si>
  <si>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</si>
  <si>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</si>
  <si>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</si>
  <si>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</si>
  <si>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</si>
  <si>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</si>
  <si>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</si>
  <si>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</si>
  <si>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</si>
  <si>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</si>
  <si>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</si>
  <si>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</si>
  <si>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</si>
  <si>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</si>
  <si>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</si>
  <si>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</si>
  <si>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</si>
  <si>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</si>
  <si>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</si>
  <si>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</si>
  <si>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</si>
  <si>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</si>
  <si>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</si>
  <si>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</si>
  <si>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</si>
  <si>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</si>
  <si>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</si>
  <si>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</si>
  <si>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</si>
  <si>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</si>
  <si>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</si>
  <si>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</si>
  <si>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</si>
  <si>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</si>
  <si>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</si>
  <si>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</si>
  <si>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</si>
  <si>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</si>
  <si>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</si>
  <si>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</si>
  <si>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</si>
  <si>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</si>
  <si>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</si>
  <si>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</si>
  <si>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</si>
  <si>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</si>
  <si>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</si>
  <si>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</si>
  <si>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</si>
  <si>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</si>
  <si>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</si>
  <si>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</si>
  <si>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</si>
  <si>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</si>
  <si>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</si>
  <si>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</si>
  <si>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</si>
  <si>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</si>
  <si>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</si>
  <si>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</si>
  <si>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</si>
  <si>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</si>
  <si>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</si>
  <si>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</si>
  <si>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</si>
  <si>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</si>
  <si>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</si>
  <si>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</si>
  <si>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</si>
  <si>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</si>
  <si>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</si>
  <si>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</si>
  <si>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</si>
  <si>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</si>
  <si>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</si>
  <si>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</si>
  <si>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</si>
  <si>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</si>
  <si>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</si>
  <si>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</si>
  <si>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</si>
  <si>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</si>
  <si>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</si>
  <si>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</si>
  <si>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</si>
  <si>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</si>
  <si>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</si>
  <si>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</si>
  <si>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</si>
  <si>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</si>
  <si>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</si>
  <si>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</si>
  <si>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</si>
  <si>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</si>
  <si>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</si>
  <si>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</si>
  <si>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</si>
  <si>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</si>
  <si>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</si>
  <si>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</si>
  <si>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</si>
  <si>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</si>
  <si>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</si>
  <si>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</si>
  <si>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</si>
  <si>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</si>
  <si>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</si>
  <si>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</si>
  <si>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</si>
  <si>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</si>
  <si>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</si>
  <si>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</si>
  <si>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</si>
  <si>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</si>
  <si>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</si>
  <si>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</si>
  <si>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</si>
  <si>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</si>
  <si>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</si>
  <si>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</si>
  <si>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</si>
  <si>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</si>
  <si>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</si>
  <si>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</si>
  <si>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</si>
  <si>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</si>
  <si>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</si>
  <si>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</si>
  <si>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</si>
  <si>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</si>
  <si>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</si>
  <si>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</si>
  <si>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</si>
  <si>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</si>
  <si>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</si>
  <si>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</si>
  <si>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</si>
  <si>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</si>
  <si>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</si>
  <si>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</si>
  <si>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</si>
  <si>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</si>
  <si>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</si>
  <si>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</si>
  <si>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</si>
  <si>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</si>
  <si>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</si>
  <si>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</si>
  <si>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</si>
  <si>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</si>
  <si>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</si>
  <si>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</si>
  <si>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</si>
  <si>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</si>
  <si>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</si>
  <si>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</si>
  <si>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</si>
  <si>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</si>
  <si>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</si>
  <si>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</si>
  <si>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</si>
  <si>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</si>
  <si>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</si>
  <si>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</si>
  <si>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</si>
  <si>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</si>
  <si>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</si>
  <si>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</si>
  <si>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</si>
  <si>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</si>
  <si>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</si>
  <si>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</si>
  <si>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</si>
  <si>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</si>
  <si>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</si>
  <si>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</si>
  <si>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</si>
  <si>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</si>
  <si>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</si>
  <si>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</si>
  <si>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</si>
  <si>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</si>
  <si>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</si>
  <si>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</si>
  <si>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</si>
  <si>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</si>
  <si>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</si>
  <si>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</si>
  <si>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</si>
  <si>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</si>
  <si>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</si>
  <si>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</si>
  <si>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</si>
  <si>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</si>
  <si>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</si>
  <si>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</si>
  <si>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</si>
  <si>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</si>
  <si>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</si>
  <si>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</si>
  <si>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</si>
  <si>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</si>
  <si>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</si>
  <si>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</si>
  <si>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</si>
  <si>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</si>
  <si>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</si>
  <si>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</si>
  <si>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</si>
  <si>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</si>
  <si>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</si>
  <si>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</si>
  <si>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</si>
  <si>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</si>
  <si>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</si>
  <si>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</si>
  <si>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</si>
  <si>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</si>
  <si>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</si>
  <si>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</si>
  <si>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</si>
  <si>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</si>
  <si>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</si>
  <si>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</si>
  <si>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</si>
  <si>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</si>
  <si>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</si>
  <si>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</si>
  <si>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</si>
  <si>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</si>
  <si>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</si>
  <si>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</si>
  <si>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</si>
  <si>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</si>
  <si>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</si>
  <si>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</si>
  <si>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</si>
  <si>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</si>
  <si>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</si>
  <si>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</si>
  <si>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</si>
  <si>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</si>
  <si>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</si>
  <si>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</si>
  <si>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</si>
  <si>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</si>
  <si>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</si>
  <si>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</si>
  <si>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</si>
  <si>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</si>
  <si>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</si>
  <si>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</si>
  <si>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</si>
  <si>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</si>
  <si>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</si>
  <si>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</si>
  <si>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</si>
  <si>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</si>
  <si>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</si>
  <si>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</si>
  <si>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</si>
  <si>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</si>
  <si>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</si>
  <si>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</si>
  <si>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</si>
  <si>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</si>
  <si>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</si>
  <si>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</si>
  <si>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</si>
  <si>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</si>
  <si>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</si>
  <si>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</si>
  <si>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</si>
  <si>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</si>
  <si>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</si>
  <si>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</si>
  <si>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</si>
  <si>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</si>
  <si>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</si>
  <si>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</si>
  <si>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</si>
  <si>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</si>
  <si>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</si>
  <si>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</si>
  <si>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</si>
  <si>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</si>
  <si>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</si>
  <si>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</si>
  <si>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</si>
  <si>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</si>
  <si>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</si>
  <si>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</si>
  <si>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</si>
  <si>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</si>
  <si>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</si>
  <si>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</si>
  <si>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</si>
  <si>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</si>
  <si>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</si>
  <si>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</si>
  <si>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</si>
  <si>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</si>
  <si>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</si>
  <si>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</si>
  <si>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</si>
  <si>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</si>
  <si>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</si>
  <si>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</si>
  <si>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</si>
  <si>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</si>
  <si>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</si>
  <si>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</si>
  <si>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</si>
  <si>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</si>
  <si>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</si>
  <si>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</si>
  <si>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</si>
  <si>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</si>
  <si>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</si>
  <si>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</si>
  <si>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</si>
  <si>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</si>
  <si>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</si>
  <si>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</si>
  <si>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</si>
  <si>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</si>
  <si>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</si>
  <si>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</si>
  <si>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</si>
  <si>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</si>
  <si>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</si>
  <si>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</si>
  <si>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</si>
  <si>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</si>
  <si>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</si>
  <si>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</si>
  <si>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</si>
  <si>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</si>
  <si>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</si>
  <si>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</si>
  <si>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</si>
  <si>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</si>
  <si>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</si>
  <si>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</si>
  <si>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</si>
  <si>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</si>
  <si>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</si>
  <si>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</si>
  <si>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</si>
  <si>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</si>
  <si>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</si>
  <si>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</si>
  <si>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</si>
  <si>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</si>
  <si>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</si>
  <si>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</si>
  <si>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</si>
  <si>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</si>
  <si>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</si>
  <si>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</si>
  <si>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</si>
  <si>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</si>
  <si>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</si>
  <si>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</si>
  <si>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</si>
  <si>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</si>
  <si>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</si>
  <si>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</si>
  <si>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</si>
  <si>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</si>
  <si>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</si>
  <si>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</si>
  <si>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</si>
  <si>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</si>
  <si>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</si>
  <si>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</si>
  <si>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</si>
  <si>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</si>
  <si>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</si>
  <si>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</si>
  <si>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</si>
  <si>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</si>
  <si>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</si>
  <si>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</si>
  <si>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</si>
  <si>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</si>
  <si>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</si>
  <si>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</si>
  <si>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</si>
  <si>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</si>
  <si>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</si>
  <si>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</si>
  <si>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</si>
  <si>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</si>
  <si>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</si>
  <si>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</si>
  <si>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</si>
  <si>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</si>
  <si>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</si>
  <si>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</si>
  <si>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</si>
  <si>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</si>
  <si>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</si>
  <si>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</si>
  <si>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</si>
  <si>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</si>
  <si>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</si>
  <si>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</si>
  <si>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</si>
  <si>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</si>
  <si>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</si>
  <si>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</si>
  <si>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</si>
  <si>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</si>
  <si>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</si>
  <si>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</si>
  <si>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</si>
  <si>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</si>
  <si>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</si>
  <si>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</si>
  <si>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</si>
  <si>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</si>
  <si>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</si>
  <si>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</si>
  <si>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</si>
  <si>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</si>
  <si>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</si>
  <si>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</si>
  <si>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</si>
  <si>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</si>
  <si>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</si>
  <si>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</si>
  <si>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</si>
  <si>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</si>
  <si>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</si>
  <si>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</si>
  <si>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</si>
  <si>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</si>
  <si>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</si>
  <si>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</si>
  <si>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</si>
  <si>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</si>
  <si>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</si>
  <si>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</si>
  <si>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</si>
  <si>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</si>
  <si>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</si>
  <si>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</si>
  <si>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</si>
  <si>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</si>
  <si>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</si>
  <si>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</si>
  <si>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</si>
  <si>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</si>
  <si>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</si>
  <si>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</si>
  <si>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</si>
  <si>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</si>
  <si>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</si>
  <si>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</si>
  <si>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</si>
  <si>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</si>
  <si>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</si>
  <si>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</si>
  <si>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</si>
  <si>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</si>
  <si>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</si>
  <si>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</si>
  <si>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</si>
  <si>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</si>
  <si>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</si>
  <si>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</si>
  <si>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</si>
  <si>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</si>
  <si>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</si>
  <si>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</si>
  <si>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</si>
  <si>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</si>
  <si>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</si>
  <si>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</si>
  <si>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</si>
  <si>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</si>
  <si>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</si>
  <si>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</si>
  <si>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</si>
  <si>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</si>
  <si>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</si>
  <si>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</si>
  <si>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</si>
  <si>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</si>
  <si>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</si>
  <si>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</si>
  <si>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</si>
  <si>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</si>
  <si>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</si>
  <si>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</si>
  <si>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</si>
  <si>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</si>
  <si>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</si>
  <si>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</si>
  <si>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</si>
  <si>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</si>
  <si>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</si>
  <si>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</si>
  <si>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</si>
  <si>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</si>
  <si>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</si>
  <si>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</si>
  <si>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</si>
  <si>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</si>
  <si>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</si>
  <si>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</si>
  <si>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</si>
  <si>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</si>
  <si>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</si>
  <si>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</si>
  <si>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</si>
  <si>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</si>
  <si>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</si>
  <si>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</si>
  <si>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</si>
  <si>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</si>
  <si>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</si>
  <si>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</si>
  <si>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</si>
  <si>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</si>
  <si>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</si>
  <si>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</si>
  <si>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</si>
  <si>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</si>
  <si>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</si>
  <si>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</si>
  <si>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</si>
  <si>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</si>
  <si>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</si>
  <si>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</si>
  <si>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</si>
  <si>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</si>
  <si>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</si>
  <si>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</si>
  <si>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</si>
  <si>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</si>
  <si>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</si>
  <si>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</si>
  <si>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</si>
  <si>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</si>
  <si>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</si>
  <si>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</si>
  <si>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</si>
  <si>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</si>
  <si>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</si>
  <si>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</si>
  <si>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</si>
  <si>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</si>
  <si>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</si>
  <si>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</si>
  <si>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</si>
  <si>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</si>
  <si>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</si>
  <si>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</si>
  <si>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</si>
  <si>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</si>
  <si>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</si>
  <si>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</si>
  <si>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</si>
  <si>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</si>
  <si>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</si>
  <si>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</si>
  <si>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</si>
  <si>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</si>
  <si>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</si>
  <si>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</si>
  <si>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</si>
  <si>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</si>
  <si>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</si>
  <si>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</si>
  <si>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</si>
  <si>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</si>
  <si>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</si>
  <si>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</si>
  <si>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</si>
  <si>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</si>
  <si>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</si>
  <si>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</si>
  <si>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</si>
  <si>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</si>
  <si>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</si>
  <si>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</si>
  <si>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</si>
  <si>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</si>
  <si>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</si>
  <si>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</si>
  <si>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</si>
  <si>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</si>
  <si>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</si>
  <si>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</si>
  <si>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</si>
  <si>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</si>
  <si>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</si>
  <si>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</si>
  <si>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</si>
  <si>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</si>
  <si>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</si>
  <si>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</si>
  <si>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</si>
  <si>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</si>
  <si>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</si>
  <si>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</si>
  <si>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</si>
  <si>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</si>
  <si>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</si>
  <si>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</si>
  <si>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</si>
  <si>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</si>
  <si>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</si>
  <si>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</si>
  <si>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</si>
  <si>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</si>
  <si>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</si>
  <si>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</si>
  <si>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</si>
  <si>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</si>
  <si>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</si>
  <si>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</si>
  <si>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</si>
  <si>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</si>
  <si>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</si>
  <si>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</si>
  <si>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</si>
  <si>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</si>
  <si>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</si>
  <si>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</si>
  <si>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</si>
  <si>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</si>
  <si>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</si>
  <si>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</si>
  <si>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</si>
  <si>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</si>
  <si>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</si>
  <si>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</si>
  <si>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</si>
  <si>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</si>
  <si>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</si>
  <si>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</si>
  <si>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</si>
  <si>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</si>
  <si>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</si>
  <si>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</si>
  <si>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</si>
  <si>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</si>
  <si>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</si>
  <si>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</si>
  <si>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</si>
  <si>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</si>
  <si>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</si>
  <si>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</si>
  <si>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</si>
  <si>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</si>
  <si>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</si>
  <si>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</si>
  <si>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</si>
  <si>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</si>
  <si>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</si>
  <si>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</si>
  <si>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</si>
  <si>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</si>
  <si>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</si>
  <si>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</si>
  <si>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</si>
  <si>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</si>
  <si>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</si>
  <si>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</si>
  <si>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</si>
  <si>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</si>
  <si>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</si>
  <si>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</si>
  <si>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</si>
  <si>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</si>
  <si>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</si>
  <si>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</si>
  <si>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</si>
  <si>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</si>
  <si>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</si>
  <si>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</si>
  <si>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</si>
  <si>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</si>
  <si>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</si>
  <si>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</si>
  <si>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</si>
  <si>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</si>
  <si>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</si>
  <si>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</si>
  <si>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</si>
  <si>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</si>
  <si>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</si>
  <si>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</si>
  <si>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</si>
  <si>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</si>
  <si>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</si>
  <si>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</si>
  <si>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</si>
  <si>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</si>
  <si>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</si>
  <si>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</si>
  <si>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</si>
  <si>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</si>
  <si>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</si>
  <si>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</si>
  <si>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</si>
  <si>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</si>
  <si>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</si>
  <si>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</si>
  <si>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</si>
  <si>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</si>
  <si>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</si>
  <si>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</si>
  <si>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</si>
  <si>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</si>
  <si>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</si>
  <si>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</si>
  <si>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</si>
  <si>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</si>
  <si>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</si>
  <si>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</si>
  <si>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</si>
  <si>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</si>
  <si>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</si>
  <si>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</si>
  <si>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</si>
  <si>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</si>
  <si>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</si>
  <si>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</si>
  <si>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</si>
  <si>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</si>
  <si>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</si>
  <si>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</si>
  <si>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</si>
  <si>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</si>
  <si>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</si>
  <si>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</si>
  <si>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</si>
  <si>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</si>
  <si>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</si>
  <si>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</si>
  <si>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</si>
  <si>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</si>
  <si>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</si>
  <si>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</si>
  <si>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</si>
  <si>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</si>
  <si>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</si>
  <si>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</si>
  <si>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</si>
  <si>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</si>
  <si>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</si>
  <si>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</si>
  <si>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</si>
  <si>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</si>
  <si>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</si>
  <si>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</si>
  <si>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</si>
  <si>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</si>
  <si>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</si>
  <si>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</si>
  <si>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</si>
  <si>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</si>
  <si>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</si>
  <si>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</si>
  <si>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</si>
  <si>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</si>
  <si>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</si>
  <si>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</si>
  <si>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</si>
  <si>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</si>
  <si>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</si>
  <si>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</si>
  <si>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</si>
  <si>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</si>
  <si>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</si>
  <si>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</si>
  <si>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</si>
  <si>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</si>
  <si>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</si>
  <si>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</si>
  <si>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</si>
  <si>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</si>
  <si>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</si>
  <si>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</si>
  <si>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</si>
  <si>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</si>
  <si>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</si>
  <si>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</si>
  <si>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</si>
  <si>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</si>
  <si>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</si>
  <si>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</si>
  <si>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</si>
  <si>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</si>
  <si>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</si>
  <si>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</si>
  <si>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</si>
  <si>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</si>
  <si>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</si>
  <si>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</si>
  <si>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</si>
  <si>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</si>
  <si>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</si>
  <si>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</si>
  <si>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</si>
  <si>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</si>
  <si>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</si>
  <si>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</si>
  <si>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</si>
  <si>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</si>
  <si>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</si>
  <si>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</si>
  <si>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</si>
  <si>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</si>
  <si>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</si>
  <si>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</si>
  <si>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</si>
  <si>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</si>
  <si>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</si>
  <si>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</si>
  <si>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</si>
  <si>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</si>
  <si>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</si>
  <si>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</si>
  <si>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</si>
  <si>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</si>
  <si>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</si>
  <si>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</si>
  <si>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</si>
  <si>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</si>
  <si>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</si>
  <si>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</si>
  <si>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</si>
  <si>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</si>
  <si>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</si>
  <si>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</si>
  <si>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</si>
  <si>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</si>
  <si>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</si>
  <si>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</si>
  <si>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</si>
  <si>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</si>
  <si>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</si>
  <si>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</si>
  <si>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</si>
  <si>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</si>
  <si>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</si>
  <si>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</si>
  <si>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</si>
  <si>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</si>
  <si>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</si>
  <si>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</si>
  <si>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</si>
  <si>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</si>
  <si>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</si>
  <si>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</si>
  <si>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</si>
  <si>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</si>
  <si>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</si>
  <si>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</si>
  <si>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</si>
  <si>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</si>
  <si>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</si>
  <si>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</si>
  <si>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</si>
  <si>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</si>
  <si>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</si>
  <si>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</si>
  <si>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</si>
  <si>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</si>
  <si>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</si>
  <si>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</si>
  <si>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</si>
  <si>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</si>
  <si>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</si>
  <si>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</si>
  <si>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</si>
  <si>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</si>
  <si>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</si>
  <si>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</si>
  <si>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</si>
  <si>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</si>
  <si>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</si>
  <si>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</si>
  <si>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</si>
  <si>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</si>
  <si>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</si>
  <si>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</si>
  <si>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</si>
  <si>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</si>
  <si>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</si>
  <si>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</si>
  <si>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</si>
  <si>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</si>
  <si>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</si>
  <si>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</si>
  <si>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</si>
  <si>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</si>
  <si>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</si>
  <si>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</si>
  <si>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</si>
  <si>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</si>
  <si>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</si>
  <si>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</si>
  <si>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</si>
  <si>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</si>
  <si>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</si>
  <si>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</si>
  <si>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</si>
  <si>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</si>
  <si>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</si>
  <si>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</si>
  <si>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</si>
  <si>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</si>
  <si>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</si>
  <si>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</si>
  <si>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</si>
  <si>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</si>
  <si>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</si>
  <si>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</si>
  <si>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</si>
  <si>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</si>
  <si>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</si>
  <si>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</si>
  <si>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</si>
  <si>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</si>
  <si>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</si>
  <si>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</si>
  <si>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</si>
  <si>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</si>
  <si>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</si>
  <si>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</si>
  <si>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</si>
  <si>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</si>
  <si>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</si>
  <si>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</si>
  <si>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</si>
  <si>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</si>
  <si>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</si>
  <si>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</si>
  <si>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</si>
  <si>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</si>
  <si>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</si>
  <si>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</si>
  <si>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</si>
  <si>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</si>
  <si>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</si>
  <si>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</si>
  <si>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</si>
  <si>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</si>
  <si>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</si>
  <si>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</si>
  <si>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</si>
  <si>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</si>
  <si>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</si>
  <si>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</si>
  <si>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</si>
  <si>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</si>
  <si>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</si>
  <si>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</si>
  <si>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</si>
  <si>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</si>
  <si>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</si>
  <si>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</si>
  <si>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</si>
  <si>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</si>
  <si>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</si>
  <si>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</si>
  <si>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</si>
  <si>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</si>
  <si>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</si>
  <si>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</si>
  <si>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</si>
  <si>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</si>
  <si>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</si>
  <si>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</si>
  <si>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</si>
  <si>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</si>
  <si>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</si>
  <si>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</si>
  <si>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</si>
  <si>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</si>
  <si>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</si>
  <si>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</si>
  <si>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</si>
  <si>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</si>
  <si>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</si>
  <si>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</si>
  <si>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</si>
  <si>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</si>
  <si>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</si>
  <si>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</si>
  <si>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</si>
  <si>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</si>
  <si>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</si>
  <si>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</si>
  <si>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</si>
  <si>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</si>
  <si>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</si>
  <si>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</si>
  <si>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</si>
  <si>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</si>
  <si>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</si>
  <si>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</si>
  <si>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</si>
  <si>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</si>
  <si>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</si>
  <si>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</si>
  <si>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</si>
  <si>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</si>
  <si>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</si>
  <si>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</si>
  <si>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</si>
  <si>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</si>
  <si>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</si>
  <si>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</si>
  <si>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</si>
  <si>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</si>
  <si>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</si>
  <si>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</si>
  <si>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</si>
  <si>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</si>
  <si>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</si>
  <si>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</si>
  <si>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</si>
  <si>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</si>
  <si>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</si>
  <si>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</si>
  <si>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</si>
  <si>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</si>
  <si>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</si>
  <si>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</si>
  <si>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</si>
  <si>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</si>
  <si>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</si>
  <si>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</si>
  <si>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</si>
  <si>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</si>
  <si>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</si>
  <si>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</si>
  <si>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</si>
  <si>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</si>
  <si>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</si>
  <si>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</si>
  <si>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</si>
  <si>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</si>
  <si>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</si>
  <si>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</si>
  <si>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</si>
  <si>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</si>
  <si>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</si>
  <si>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</si>
  <si>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</si>
  <si>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</si>
  <si>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</si>
  <si>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</si>
  <si>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</si>
  <si>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</si>
  <si>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</si>
  <si>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</si>
  <si>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</si>
  <si>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</si>
  <si>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</si>
  <si>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</si>
  <si>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</si>
  <si>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</si>
  <si>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</si>
  <si>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</si>
  <si>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</si>
  <si>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</si>
  <si>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</si>
  <si>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</si>
  <si>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</si>
  <si>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</si>
  <si>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</si>
  <si>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</si>
  <si>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</si>
  <si>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</si>
  <si>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</si>
  <si>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</si>
  <si>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</si>
  <si>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</si>
  <si>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</si>
  <si>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</si>
  <si>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</si>
  <si>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</si>
  <si>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</si>
  <si>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</si>
  <si>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</si>
  <si>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</si>
  <si>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</si>
  <si>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</si>
  <si>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</si>
  <si>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</si>
  <si>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</si>
  <si>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</si>
  <si>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</si>
  <si>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</si>
  <si>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</si>
  <si>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</si>
  <si>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</si>
  <si>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</si>
  <si>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</si>
  <si>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</si>
  <si>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</si>
  <si>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</si>
  <si>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</si>
  <si>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</si>
  <si>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</si>
  <si>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</si>
  <si>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</si>
  <si>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</si>
  <si>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</si>
  <si>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</si>
  <si>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</si>
  <si>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</si>
  <si>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</si>
  <si>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</si>
  <si>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</si>
  <si>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</si>
  <si>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</si>
  <si>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</si>
  <si>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</si>
  <si>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</si>
  <si>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</si>
  <si>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</si>
  <si>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</si>
  <si>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</si>
  <si>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</si>
  <si>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</si>
  <si>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</si>
  <si>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</si>
  <si>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</si>
  <si>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</si>
  <si>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</si>
  <si>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</si>
  <si>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</si>
  <si>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</si>
  <si>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</si>
  <si>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</si>
  <si>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</si>
  <si>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</si>
  <si>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</si>
  <si>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</si>
  <si>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</si>
  <si>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</si>
  <si>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</si>
  <si>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</si>
  <si>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</si>
  <si>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</si>
  <si>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</si>
  <si>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</si>
  <si>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</si>
  <si>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</si>
  <si>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</si>
  <si>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</si>
  <si>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</si>
  <si>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</si>
  <si>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</si>
  <si>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</si>
  <si>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</si>
  <si>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</si>
  <si>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</si>
  <si>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</si>
  <si>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</si>
  <si>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</si>
  <si>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</si>
  <si>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</si>
  <si>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</si>
  <si>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</si>
  <si>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</si>
  <si>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</si>
  <si>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</si>
  <si>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</si>
  <si>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</si>
  <si>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</si>
  <si>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</si>
  <si>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</si>
  <si>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</si>
  <si>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</si>
  <si>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</si>
  <si>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</si>
  <si>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</si>
  <si>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</si>
  <si>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</si>
  <si>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</si>
  <si>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</si>
  <si>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</si>
  <si>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</si>
  <si>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</si>
  <si>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</si>
  <si>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</si>
  <si>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</si>
  <si>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</si>
  <si>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</si>
  <si>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</si>
  <si>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</si>
  <si>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</si>
  <si>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</si>
  <si>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</si>
  <si>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</si>
  <si>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</si>
  <si>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</si>
  <si>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</si>
  <si>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</si>
  <si>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</si>
  <si>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</si>
  <si>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</si>
  <si>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</si>
  <si>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</si>
  <si>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</si>
  <si>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</si>
  <si>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</si>
  <si>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</si>
  <si>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</si>
  <si>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</si>
  <si>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</si>
  <si>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</si>
  <si>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</si>
  <si>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</si>
  <si>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</si>
  <si>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</si>
  <si>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</si>
  <si>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</si>
  <si>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</si>
  <si>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</si>
  <si>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</si>
  <si>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</si>
  <si>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</si>
  <si>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</si>
  <si>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</si>
  <si>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</si>
  <si>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</si>
  <si>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</si>
  <si>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</si>
  <si>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</si>
  <si>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</si>
  <si>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</si>
  <si>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</si>
  <si>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</si>
  <si>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</si>
  <si>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</si>
  <si>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</si>
  <si>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</si>
  <si>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</si>
  <si>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</si>
  <si>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</si>
  <si>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</si>
  <si>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</si>
  <si>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</si>
  <si>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</si>
  <si>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</si>
  <si>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</si>
  <si>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</si>
  <si>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</si>
  <si>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</si>
  <si>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</si>
  <si>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</si>
  <si>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</si>
  <si>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</si>
  <si>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</si>
  <si>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</si>
  <si>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</si>
  <si>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</si>
  <si>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</si>
  <si>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</si>
  <si>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</si>
  <si>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</si>
  <si>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</si>
  <si>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</si>
  <si>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</si>
  <si>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</si>
  <si>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</si>
  <si>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</si>
  <si>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</si>
  <si>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</si>
  <si>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</si>
  <si>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</si>
  <si>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</si>
  <si>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</si>
  <si>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</si>
  <si>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</si>
  <si>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</si>
  <si>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</si>
  <si>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</si>
  <si>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</si>
  <si>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</si>
  <si>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</si>
  <si>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</si>
  <si>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</si>
  <si>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</si>
  <si>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</si>
  <si>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</si>
  <si>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</si>
  <si>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</si>
  <si>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</si>
  <si>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</si>
  <si>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</si>
  <si>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</si>
  <si>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</si>
  <si>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</si>
  <si>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</si>
  <si>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</si>
  <si>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</si>
  <si>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</si>
  <si>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</si>
  <si>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</si>
  <si>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</si>
  <si>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</si>
  <si>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</si>
  <si>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</si>
  <si>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</si>
  <si>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</si>
  <si>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</si>
  <si>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</si>
  <si>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</si>
  <si>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</si>
  <si>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</si>
  <si>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</si>
  <si>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</si>
  <si>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</si>
  <si>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</si>
  <si>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</si>
  <si>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</si>
  <si>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</si>
  <si>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</si>
  <si>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</si>
  <si>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</si>
  <si>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</si>
  <si>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</si>
  <si>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</si>
  <si>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</si>
  <si>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</si>
  <si>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</si>
  <si>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</si>
  <si>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</si>
  <si>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</si>
  <si>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</si>
  <si>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</si>
  <si>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</si>
  <si>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</si>
  <si>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</si>
  <si>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</si>
  <si>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</si>
  <si>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</si>
  <si>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</si>
  <si>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</si>
  <si>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</si>
  <si>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</si>
  <si>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</si>
  <si>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</si>
  <si>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</si>
  <si>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</si>
  <si>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</si>
  <si>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</si>
  <si>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</si>
  <si>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</si>
  <si>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</si>
  <si>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</si>
  <si>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</si>
  <si>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</si>
  <si>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</si>
  <si>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</si>
  <si>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</si>
  <si>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</si>
  <si>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</si>
  <si>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</si>
  <si>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</si>
  <si>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</si>
  <si>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</si>
  <si>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</si>
  <si>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</si>
  <si>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</si>
  <si>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</si>
  <si>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</si>
  <si>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</si>
  <si>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</si>
  <si>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</si>
  <si>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</si>
  <si>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</si>
  <si>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</si>
  <si>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</si>
  <si>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</si>
  <si>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</si>
  <si>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</si>
  <si>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</si>
  <si>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</si>
  <si>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</si>
  <si>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</si>
  <si>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</si>
  <si>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</si>
  <si>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</si>
  <si>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</si>
  <si>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</si>
  <si>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</si>
  <si>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</si>
  <si>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</si>
  <si>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</si>
  <si>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</si>
  <si>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</si>
  <si>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</si>
  <si>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</si>
  <si>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</si>
  <si>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</si>
  <si>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</si>
  <si>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</si>
  <si>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</si>
  <si>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</si>
  <si>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</si>
  <si>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</si>
  <si>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</si>
  <si>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</si>
  <si>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</si>
  <si>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</si>
  <si>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</si>
  <si>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</si>
  <si>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</si>
  <si>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</si>
  <si>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</si>
  <si>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</si>
  <si>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</si>
  <si>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</si>
  <si>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</si>
  <si>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</si>
  <si>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</si>
  <si>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</si>
  <si>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</si>
  <si>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</si>
  <si>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</si>
  <si>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</si>
  <si>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</si>
  <si>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</si>
  <si>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</si>
  <si>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</si>
  <si>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</si>
  <si>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</si>
  <si>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</si>
  <si>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</si>
  <si>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</si>
  <si>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</si>
  <si>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</si>
  <si>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</si>
  <si>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</si>
  <si>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</si>
  <si>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</si>
  <si>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</si>
  <si>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</si>
  <si>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</si>
  <si>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</si>
  <si>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</si>
  <si>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</si>
  <si>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</si>
  <si>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</si>
  <si>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</si>
  <si>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</si>
  <si>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</si>
  <si>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</si>
  <si>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</si>
  <si>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</si>
  <si>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</si>
  <si>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</si>
  <si>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</si>
  <si>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</si>
  <si>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</si>
  <si>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</si>
  <si>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</si>
  <si>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</si>
  <si>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</si>
  <si>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</si>
  <si>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</si>
  <si>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</si>
  <si>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</si>
  <si>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</si>
  <si>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</si>
  <si>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</si>
  <si>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</si>
  <si>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</si>
  <si>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</si>
  <si>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</si>
  <si>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</si>
  <si>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</si>
  <si>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</si>
  <si>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</si>
  <si>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</si>
  <si>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</si>
  <si>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</si>
  <si>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</si>
  <si>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</si>
  <si>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</si>
  <si>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</si>
  <si>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</si>
  <si>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</si>
  <si>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</si>
  <si>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</si>
  <si>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</si>
  <si>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</si>
  <si>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</si>
  <si>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</si>
  <si>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</si>
  <si>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</si>
  <si>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</si>
  <si>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</si>
  <si>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</si>
  <si>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</si>
  <si>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</si>
  <si>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</si>
  <si>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</si>
  <si>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</si>
  <si>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</si>
  <si>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</si>
  <si>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</si>
  <si>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</si>
  <si>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</si>
  <si>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</si>
  <si>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</si>
  <si>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</si>
  <si>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</si>
  <si>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</si>
  <si>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</si>
  <si>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</si>
  <si>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</si>
  <si>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</si>
  <si>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</si>
  <si>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</si>
  <si>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</si>
  <si>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</si>
  <si>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</si>
  <si>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</si>
  <si>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</si>
  <si>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</si>
  <si>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</si>
  <si>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</si>
  <si>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</si>
  <si>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</si>
  <si>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</si>
  <si>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</si>
  <si>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</si>
  <si>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</si>
  <si>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</si>
  <si>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</si>
  <si>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</si>
  <si>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</si>
  <si>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</si>
  <si>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</si>
  <si>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</si>
  <si>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</si>
  <si>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</si>
  <si>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</si>
  <si>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</si>
  <si>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</si>
  <si>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</si>
  <si>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</si>
  <si>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</si>
  <si>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</si>
  <si>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</si>
  <si>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</si>
  <si>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</si>
  <si>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</si>
  <si>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</si>
  <si>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</si>
  <si>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</si>
  <si>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</si>
  <si>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</si>
  <si>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</si>
  <si>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</si>
  <si>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</si>
  <si>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</si>
  <si>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</si>
  <si>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</si>
  <si>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</si>
  <si>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</si>
  <si>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</si>
  <si>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</si>
  <si>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</si>
  <si>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</si>
  <si>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</si>
  <si>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</si>
  <si>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</si>
  <si>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</si>
  <si>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</si>
  <si>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</si>
  <si>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</si>
  <si>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</si>
  <si>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</si>
  <si>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</si>
  <si>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</si>
  <si>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</si>
  <si>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</si>
  <si>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</si>
  <si>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</si>
  <si>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</si>
  <si>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</si>
  <si>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</si>
  <si>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</si>
  <si>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</si>
  <si>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</si>
  <si>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</si>
  <si>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</si>
  <si>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</si>
  <si>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</si>
  <si>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</si>
  <si>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</si>
  <si>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</si>
  <si>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</si>
  <si>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</si>
  <si>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</si>
  <si>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</si>
  <si>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</si>
  <si>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</si>
  <si>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</si>
  <si>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</si>
  <si>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</si>
  <si>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</si>
  <si>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</si>
  <si>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</si>
  <si>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</si>
  <si>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</si>
  <si>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</si>
  <si>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</si>
  <si>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</si>
  <si>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</si>
  <si>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</si>
  <si>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</si>
  <si>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</si>
  <si>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</si>
  <si>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</si>
  <si>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</si>
  <si>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</si>
  <si>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</si>
  <si>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</si>
  <si>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</si>
  <si>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</si>
  <si>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</si>
  <si>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</si>
  <si>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</si>
  <si>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</si>
  <si>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</si>
  <si>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</si>
  <si>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</si>
  <si>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</si>
  <si>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</si>
  <si>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</si>
  <si>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</si>
  <si>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</si>
  <si>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</si>
  <si>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</si>
  <si>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</si>
  <si>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</si>
  <si>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</si>
  <si>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</si>
  <si>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</si>
  <si>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</si>
  <si>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</si>
  <si>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</si>
  <si>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</si>
  <si>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</si>
  <si>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</si>
  <si>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</si>
  <si>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</si>
  <si>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</si>
  <si>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</si>
  <si>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</si>
  <si>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</si>
  <si>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</si>
  <si>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</si>
  <si>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</si>
  <si>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</si>
  <si>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</si>
  <si>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</si>
  <si>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</si>
  <si>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</si>
  <si>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</si>
  <si>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</si>
  <si>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</si>
  <si>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</si>
  <si>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</si>
  <si>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</si>
  <si>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</si>
  <si>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</si>
  <si>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</si>
  <si>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</si>
  <si>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</si>
  <si>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</si>
  <si>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</si>
  <si>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</si>
  <si>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</si>
  <si>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</si>
  <si>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</si>
  <si>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</si>
  <si>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</si>
  <si>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</si>
  <si>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</si>
  <si>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</si>
  <si>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</si>
  <si>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</si>
  <si>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</si>
  <si>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</si>
  <si>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</si>
  <si>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</si>
  <si>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</si>
  <si>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</si>
  <si>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</si>
  <si>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</si>
  <si>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</si>
  <si>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</si>
  <si>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</si>
  <si>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</si>
  <si>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</si>
  <si>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</si>
  <si>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</si>
  <si>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</si>
  <si>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</si>
  <si>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</si>
  <si>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</si>
  <si>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</si>
  <si>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</si>
  <si>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</si>
  <si>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</si>
  <si>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</si>
  <si>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</si>
  <si>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</si>
  <si>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</si>
  <si>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</si>
  <si>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</si>
  <si>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</si>
  <si>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</si>
  <si>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</si>
  <si>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</si>
  <si>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</si>
  <si>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</si>
  <si>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</si>
  <si>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</si>
  <si>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</si>
  <si>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</si>
  <si>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</si>
  <si>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</si>
  <si>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</si>
  <si>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</si>
  <si>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</si>
  <si>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</si>
  <si>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</si>
  <si>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</si>
  <si>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</si>
  <si>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</si>
  <si>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</si>
  <si>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</si>
  <si>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</si>
  <si>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</si>
  <si>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</si>
  <si>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</si>
  <si>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</si>
  <si>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</si>
  <si>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</si>
  <si>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</si>
  <si>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</si>
  <si>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</si>
  <si>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</si>
  <si>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</si>
  <si>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</si>
  <si>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</si>
  <si>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</si>
  <si>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</si>
  <si>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</si>
  <si>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</si>
  <si>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</si>
  <si>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</si>
  <si>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</si>
  <si>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</si>
  <si>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</si>
  <si>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</si>
  <si>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</si>
  <si>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</si>
  <si>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</si>
  <si>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</si>
  <si>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</si>
  <si>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</si>
  <si>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</si>
  <si>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</si>
  <si>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</si>
  <si>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</si>
  <si>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</si>
  <si>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</si>
  <si>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</si>
  <si>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</si>
  <si>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</si>
  <si>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</si>
  <si>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</si>
  <si>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</si>
  <si>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</si>
  <si>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</si>
  <si>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</si>
  <si>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</si>
  <si>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</si>
  <si>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</si>
  <si>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</si>
  <si>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</si>
  <si>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</si>
  <si>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</si>
  <si>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</si>
  <si>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</si>
  <si>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</si>
  <si>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</si>
  <si>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</si>
  <si>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</si>
  <si>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</si>
  <si>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</si>
  <si>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</si>
  <si>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</si>
  <si>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</si>
  <si>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</si>
  <si>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</si>
  <si>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</si>
  <si>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</si>
  <si>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</si>
  <si>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</si>
  <si>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</si>
  <si>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</si>
  <si>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</si>
  <si>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</si>
  <si>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</si>
  <si>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</si>
  <si>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</si>
  <si>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</si>
  <si>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</si>
  <si>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</si>
  <si>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</si>
  <si>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</si>
  <si>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</si>
  <si>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</si>
  <si>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</si>
  <si>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</si>
  <si>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</si>
  <si>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</si>
  <si>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</si>
  <si>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</si>
  <si>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</si>
  <si>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</si>
  <si>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</si>
  <si>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</si>
  <si>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</si>
  <si>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</si>
  <si>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</si>
  <si>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</si>
  <si>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</si>
  <si>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</si>
  <si>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</si>
  <si>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</si>
  <si>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</si>
  <si>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</si>
  <si>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</si>
  <si>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</si>
  <si>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</si>
  <si>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</si>
  <si>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</si>
  <si>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</si>
  <si>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</si>
  <si>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</si>
  <si>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</si>
  <si>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</si>
  <si>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</si>
  <si>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</si>
  <si>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</si>
  <si>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</si>
  <si>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</si>
  <si>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</si>
  <si>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</si>
  <si>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</si>
  <si>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</si>
  <si>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</si>
  <si>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</si>
  <si>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</si>
  <si>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</si>
  <si>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</si>
  <si>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</si>
  <si>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</si>
  <si>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</si>
  <si>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</si>
  <si>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</si>
  <si>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</si>
  <si>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</si>
  <si>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</si>
  <si>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</si>
  <si>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</si>
  <si>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</si>
  <si>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</si>
  <si>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</si>
  <si>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</si>
  <si>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</si>
  <si>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</si>
  <si>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</si>
  <si>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</si>
  <si>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</si>
  <si>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</si>
  <si>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</si>
  <si>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</si>
  <si>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</si>
  <si>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</si>
  <si>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</si>
  <si>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</si>
  <si>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</si>
  <si>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</si>
  <si>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</si>
  <si>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</si>
  <si>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</si>
  <si>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</si>
  <si>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</si>
  <si>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</si>
  <si>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</si>
  <si>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</si>
  <si>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</si>
  <si>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</si>
  <si>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</si>
  <si>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</si>
  <si>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</si>
  <si>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</si>
  <si>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</si>
  <si>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</si>
  <si>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</si>
  <si>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</si>
  <si>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</si>
  <si>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</si>
  <si>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</si>
  <si>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</si>
  <si>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</si>
  <si>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</si>
  <si>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</si>
  <si>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</si>
  <si>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</si>
  <si>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</si>
  <si>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</si>
  <si>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</si>
  <si>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</si>
  <si>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</si>
  <si>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</si>
  <si>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</si>
  <si>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</si>
  <si>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</si>
  <si>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</si>
  <si>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</si>
  <si>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</si>
  <si>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</si>
  <si>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</si>
  <si>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</si>
  <si>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</si>
  <si>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</si>
  <si>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</si>
  <si>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</si>
  <si>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</si>
  <si>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</si>
  <si>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</si>
  <si>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</si>
  <si>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</si>
  <si>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</si>
  <si>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</si>
  <si>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</si>
  <si>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</si>
  <si>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</si>
  <si>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</si>
  <si>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</si>
  <si>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</si>
  <si>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</si>
  <si>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</si>
  <si>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</si>
  <si>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</si>
  <si>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</si>
  <si>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</si>
  <si>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</si>
  <si>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</si>
  <si>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</si>
  <si>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</si>
  <si>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</si>
  <si>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</si>
  <si>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</si>
  <si>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</si>
  <si>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</si>
  <si>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</si>
  <si>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</si>
  <si>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</si>
  <si>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</si>
  <si>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</si>
  <si>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</si>
  <si>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</si>
  <si>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</si>
  <si>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</si>
  <si>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</si>
  <si>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</si>
  <si>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</si>
  <si>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</si>
  <si>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</si>
  <si>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</si>
  <si>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</si>
  <si>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</si>
  <si>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</si>
  <si>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</si>
  <si>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</si>
  <si>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</si>
  <si>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</si>
  <si>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</si>
  <si>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</si>
  <si>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</si>
  <si>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</si>
  <si>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</si>
  <si>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</si>
  <si>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</si>
  <si>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</si>
  <si>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</si>
  <si>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</si>
  <si>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</si>
  <si>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</si>
  <si>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</si>
  <si>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</si>
  <si>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</si>
  <si>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</si>
  <si>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</si>
  <si>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</si>
  <si>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</si>
  <si>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</si>
  <si>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</si>
  <si>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</si>
  <si>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</si>
  <si>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</si>
  <si>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</si>
  <si>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</si>
  <si>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</si>
  <si>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</si>
  <si>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</si>
  <si>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</si>
  <si>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</si>
  <si>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</si>
  <si>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</si>
  <si>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</si>
  <si>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</si>
  <si>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</si>
  <si>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</si>
  <si>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</si>
  <si>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</si>
  <si>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</si>
  <si>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</si>
  <si>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</si>
  <si>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</si>
  <si>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</si>
  <si>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</si>
  <si>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</si>
  <si>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</si>
  <si>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</si>
  <si>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</si>
  <si>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</si>
  <si>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</si>
  <si>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</si>
  <si>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</si>
  <si>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</si>
  <si>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</si>
  <si>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</si>
  <si>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</si>
  <si>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</si>
  <si>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</si>
  <si>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</si>
  <si>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</si>
  <si>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</si>
  <si>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</si>
  <si>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</si>
  <si>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</si>
  <si>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</si>
  <si>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</si>
  <si>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</si>
  <si>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</si>
  <si>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</si>
  <si>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</si>
  <si>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</si>
  <si>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</si>
  <si>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</si>
  <si>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</si>
  <si>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</si>
  <si>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</si>
  <si>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</si>
  <si>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</si>
  <si>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</si>
  <si>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</si>
  <si>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</si>
  <si>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</si>
  <si>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</si>
  <si>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</si>
  <si>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</si>
  <si>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</si>
  <si>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</si>
  <si>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</si>
  <si>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</si>
  <si>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</si>
  <si>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</si>
  <si>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</si>
  <si>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</si>
  <si>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</si>
  <si>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</si>
  <si>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</si>
  <si>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</si>
  <si>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</si>
  <si>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</si>
  <si>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</si>
  <si>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</si>
  <si>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</si>
  <si>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</si>
  <si>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</si>
  <si>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</si>
  <si>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</si>
  <si>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</si>
  <si>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</si>
  <si>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</si>
  <si>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</si>
  <si>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</si>
  <si>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</si>
  <si>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</si>
  <si>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</si>
  <si>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</si>
  <si>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</si>
  <si>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</si>
  <si>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</si>
  <si>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</si>
  <si>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</si>
  <si>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</si>
  <si>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</si>
  <si>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</si>
  <si>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</si>
  <si>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</si>
  <si>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</si>
  <si>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</si>
  <si>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</si>
  <si>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</si>
  <si>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</si>
  <si>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</si>
  <si>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</si>
  <si>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</si>
  <si>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</si>
  <si>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</si>
  <si>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</si>
  <si>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</si>
  <si>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</si>
  <si>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</si>
  <si>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</si>
  <si>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</si>
  <si>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</si>
  <si>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</si>
  <si>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</si>
  <si>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</si>
  <si>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</si>
  <si>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</si>
  <si>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</si>
  <si>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</si>
  <si>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</si>
  <si>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</si>
  <si>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</si>
  <si>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</si>
  <si>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</si>
  <si>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</si>
  <si>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</si>
  <si>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</si>
  <si>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</si>
  <si>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</si>
  <si>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</si>
  <si>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</si>
  <si>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</si>
  <si>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</si>
  <si>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</si>
  <si>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</si>
  <si>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</si>
  <si>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</si>
  <si>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</si>
  <si>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</si>
  <si>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</si>
  <si>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</si>
  <si>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</si>
  <si>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</si>
  <si>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</si>
  <si>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</si>
  <si>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</si>
  <si>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</si>
  <si>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</si>
  <si>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</si>
  <si>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</si>
  <si>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</si>
  <si>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</si>
  <si>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</si>
  <si>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</si>
  <si>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</si>
  <si>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</si>
  <si>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</si>
  <si>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</si>
  <si>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</si>
  <si>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</si>
  <si>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</si>
  <si>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</si>
  <si>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</si>
  <si>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</si>
  <si>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</si>
  <si>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</si>
  <si>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</si>
  <si>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</si>
  <si>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</si>
  <si>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</si>
  <si>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</si>
  <si>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</si>
  <si>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</si>
  <si>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</si>
  <si>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</si>
  <si>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</si>
  <si>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</si>
  <si>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</si>
  <si>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</si>
  <si>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</si>
  <si>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</si>
  <si>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</si>
  <si>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</si>
  <si>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</si>
  <si>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</si>
  <si>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</si>
  <si>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</si>
  <si>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</si>
  <si>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</si>
  <si>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</si>
  <si>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</si>
  <si>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</si>
  <si>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</si>
  <si>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</si>
  <si>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</si>
  <si>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</si>
  <si>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</si>
  <si>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</si>
  <si>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</si>
  <si>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</si>
  <si>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</si>
  <si>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</si>
  <si>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</si>
  <si>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</si>
  <si>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</si>
  <si>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</si>
  <si>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</si>
  <si>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</si>
  <si>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</si>
  <si>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</si>
  <si>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</si>
  <si>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</si>
  <si>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</si>
  <si>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</si>
  <si>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</si>
  <si>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</si>
  <si>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</si>
  <si>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</si>
  <si>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</si>
  <si>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</si>
  <si>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</si>
  <si>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</si>
  <si>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</si>
  <si>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</si>
  <si>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</si>
  <si>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</si>
  <si>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</si>
  <si>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</si>
  <si>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</si>
  <si>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</si>
  <si>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</si>
  <si>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</si>
  <si>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</si>
  <si>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</si>
  <si>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</si>
  <si>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</si>
  <si>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</si>
  <si>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</si>
  <si>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</si>
  <si>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</si>
  <si>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</si>
  <si>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</si>
  <si>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</si>
  <si>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</si>
  <si>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</si>
  <si>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</si>
  <si>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</si>
  <si>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</si>
  <si>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</si>
  <si>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</si>
  <si>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</si>
  <si>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</si>
  <si>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</si>
  <si>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</si>
  <si>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</si>
  <si>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</si>
  <si>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</si>
  <si>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</si>
  <si>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</si>
  <si>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</si>
  <si>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</si>
  <si>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</si>
  <si>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</si>
  <si>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</si>
  <si>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</si>
  <si>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</si>
  <si>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</si>
  <si>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</si>
  <si>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</si>
  <si>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</si>
  <si>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</si>
  <si>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</si>
  <si>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</si>
  <si>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</si>
  <si>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</si>
  <si>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</si>
  <si>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</si>
  <si>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</si>
  <si>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</si>
  <si>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</si>
  <si>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</si>
  <si>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</si>
  <si>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</si>
  <si>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</si>
  <si>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</si>
  <si>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</si>
  <si>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</si>
  <si>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</si>
  <si>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</si>
  <si>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</si>
  <si>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</si>
  <si>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</si>
  <si>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</si>
  <si>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</si>
  <si>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</si>
  <si>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</si>
  <si>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</si>
  <si>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</si>
  <si>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</si>
  <si>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</si>
  <si>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</si>
  <si>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</si>
  <si>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</si>
  <si>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</si>
  <si>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</si>
  <si>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</si>
  <si>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</si>
  <si>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</si>
  <si>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</si>
  <si>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</si>
  <si>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</si>
  <si>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</si>
  <si>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</si>
  <si>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</si>
  <si>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</si>
  <si>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</si>
  <si>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</si>
  <si>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</si>
  <si>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</si>
  <si>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</si>
  <si>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</si>
  <si>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</si>
  <si>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</si>
  <si>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</si>
  <si>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</si>
  <si>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</si>
  <si>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</si>
  <si>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</si>
  <si>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</si>
  <si>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</si>
  <si>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</si>
  <si>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</si>
  <si>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</si>
  <si>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</si>
  <si>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</si>
  <si>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</si>
  <si>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</si>
  <si>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</si>
  <si>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</si>
  <si>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</si>
  <si>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</si>
  <si>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</si>
  <si>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</si>
  <si>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</si>
  <si>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</si>
  <si>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</si>
  <si>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</si>
  <si>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</si>
  <si>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</si>
  <si>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</si>
  <si>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</si>
  <si>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</si>
  <si>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</si>
  <si>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</si>
  <si>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</si>
  <si>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</si>
  <si>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</si>
  <si>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</si>
  <si>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</si>
  <si>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</si>
  <si>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</si>
  <si>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</si>
  <si>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</si>
  <si>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</si>
  <si>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</si>
  <si>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</si>
  <si>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</si>
  <si>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</si>
  <si>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</si>
  <si>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</si>
  <si>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</si>
  <si>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</si>
  <si>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</si>
  <si>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</si>
  <si>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</si>
  <si>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</si>
  <si>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</si>
  <si>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</si>
  <si>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</si>
  <si>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</si>
  <si>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</si>
  <si>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</si>
  <si>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</si>
  <si>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</si>
  <si>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</si>
  <si>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</si>
  <si>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</si>
  <si>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</si>
  <si>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</si>
  <si>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</si>
  <si>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</si>
  <si>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</si>
  <si>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</si>
  <si>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</si>
  <si>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</si>
  <si>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</si>
  <si>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</si>
  <si>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</si>
  <si>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</si>
  <si>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</si>
  <si>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</si>
  <si>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</si>
  <si>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</si>
  <si>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</si>
  <si>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</si>
  <si>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</si>
  <si>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</si>
  <si>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</si>
  <si>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</si>
  <si>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</si>
  <si>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</si>
  <si>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</si>
  <si>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</si>
  <si>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</si>
  <si>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</si>
  <si>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</si>
  <si>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</si>
  <si>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</si>
  <si>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</si>
  <si>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</si>
  <si>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</si>
  <si>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</si>
  <si>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</si>
  <si>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</si>
  <si>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</si>
  <si>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</si>
  <si>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</si>
  <si>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</si>
  <si>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</si>
  <si>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</si>
  <si>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</si>
  <si>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</si>
  <si>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</si>
  <si>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</si>
  <si>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</si>
  <si>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</si>
  <si>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</si>
  <si>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</si>
  <si>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</si>
  <si>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</si>
  <si>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</si>
  <si>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</si>
  <si>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</si>
  <si>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</si>
  <si>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</si>
  <si>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</si>
  <si>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</si>
  <si>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</si>
  <si>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</si>
  <si>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</si>
  <si>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</si>
  <si>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</si>
  <si>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</si>
  <si>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</si>
  <si>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</si>
  <si>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</si>
  <si>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</si>
  <si>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</si>
  <si>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</si>
  <si>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</si>
  <si>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</si>
  <si>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</si>
  <si>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</si>
  <si>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</si>
  <si>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</si>
  <si>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</si>
  <si>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</si>
  <si>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</si>
  <si>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</si>
  <si>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</si>
  <si>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</si>
  <si>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</si>
  <si>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</si>
  <si>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</si>
  <si>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</si>
  <si>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</si>
  <si>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</si>
  <si>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</si>
  <si>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</si>
  <si>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</si>
  <si>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</si>
  <si>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</si>
  <si>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</si>
  <si>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</si>
  <si>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</si>
  <si>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</si>
  <si>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</si>
  <si>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</si>
  <si>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</si>
  <si>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</si>
  <si>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</si>
  <si>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</si>
  <si>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</si>
  <si>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</si>
  <si>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</si>
  <si>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</si>
  <si>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</si>
  <si>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</si>
  <si>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</si>
  <si>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</si>
  <si>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</si>
  <si>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</si>
  <si>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</si>
  <si>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</si>
  <si>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</si>
  <si>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</si>
  <si>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</si>
  <si>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</si>
  <si>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</si>
  <si>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</si>
  <si>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</si>
  <si>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</si>
  <si>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</si>
  <si>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</si>
  <si>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</si>
  <si>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</si>
  <si>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</si>
  <si>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</si>
  <si>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</si>
  <si>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</si>
  <si>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</si>
  <si>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</si>
  <si>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</si>
  <si>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</si>
  <si>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</si>
  <si>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</si>
  <si>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</si>
  <si>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</si>
  <si>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</si>
  <si>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</si>
  <si>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</si>
  <si>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</si>
  <si>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</si>
  <si>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</si>
  <si>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</si>
  <si>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</si>
  <si>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</si>
  <si>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</si>
  <si>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</si>
  <si>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</si>
  <si>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</si>
  <si>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</si>
  <si>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</si>
  <si>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</si>
  <si>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</si>
  <si>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</si>
  <si>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</si>
  <si>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</si>
  <si>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</si>
  <si>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</si>
  <si>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</si>
  <si>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</si>
  <si>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</si>
  <si>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</si>
  <si>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</si>
  <si>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</si>
  <si>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</si>
  <si>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</si>
  <si>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</si>
  <si>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</si>
  <si>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</si>
  <si>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</si>
  <si>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</si>
  <si>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</si>
  <si>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</si>
  <si>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</si>
  <si>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</si>
  <si>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</si>
  <si>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</si>
  <si>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</si>
  <si>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</si>
  <si>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</si>
  <si>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</si>
  <si>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</si>
  <si>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</si>
  <si>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</si>
  <si>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</si>
  <si>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</si>
  <si>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</si>
  <si>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</si>
  <si>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</si>
  <si>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</si>
  <si>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</si>
  <si>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</si>
  <si>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</si>
  <si>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</si>
  <si>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</si>
  <si>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</si>
  <si>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</si>
  <si>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</si>
  <si>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</si>
  <si>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</si>
  <si>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</si>
  <si>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</si>
  <si>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</si>
  <si>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</si>
  <si>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</si>
  <si>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</si>
  <si>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</si>
  <si>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</si>
  <si>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</si>
  <si>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</si>
  <si>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</si>
  <si>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</si>
  <si>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</si>
  <si>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</si>
  <si>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</si>
  <si>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</si>
  <si>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</si>
  <si>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</si>
  <si>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</si>
  <si>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</si>
  <si>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</si>
  <si>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</si>
  <si>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</si>
  <si>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</si>
  <si>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</si>
  <si>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</si>
  <si>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</si>
  <si>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</si>
  <si>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</si>
  <si>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</si>
  <si>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</si>
  <si>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</si>
  <si>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</si>
  <si>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</si>
  <si>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</si>
  <si>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</si>
  <si>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</si>
  <si>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</si>
  <si>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</si>
  <si>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</si>
  <si>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</si>
  <si>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</si>
  <si>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</si>
  <si>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</si>
  <si>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</si>
  <si>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</si>
  <si>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</si>
  <si>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</si>
  <si>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</si>
  <si>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</si>
  <si>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</si>
  <si>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</si>
  <si>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</si>
  <si>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</si>
  <si>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</si>
  <si>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</si>
  <si>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</si>
  <si>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</si>
  <si>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</si>
  <si>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</si>
  <si>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</si>
  <si>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</si>
  <si>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</si>
  <si>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</si>
  <si>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</si>
  <si>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</si>
  <si>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</si>
  <si>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</si>
  <si>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</si>
  <si>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</si>
  <si>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</si>
  <si>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</si>
  <si>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</si>
  <si>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</si>
  <si>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</si>
  <si>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</si>
  <si>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</si>
  <si>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</si>
  <si>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</si>
  <si>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</si>
  <si>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</si>
  <si>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</si>
  <si>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</si>
  <si>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</si>
  <si>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</si>
  <si>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</si>
  <si>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</si>
  <si>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</si>
  <si>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</si>
  <si>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</si>
  <si>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</si>
  <si>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</si>
  <si>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</si>
  <si>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</si>
  <si>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</si>
  <si>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</si>
  <si>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</si>
  <si>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</si>
  <si>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</si>
  <si>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</si>
  <si>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</si>
  <si>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</si>
  <si>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</si>
  <si>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</si>
  <si>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</si>
  <si>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</si>
  <si>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</si>
  <si>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</si>
  <si>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</si>
  <si>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</si>
  <si>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</si>
  <si>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</si>
  <si>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</si>
  <si>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</si>
  <si>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</si>
  <si>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</si>
  <si>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</si>
  <si>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</si>
  <si>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</si>
  <si>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</si>
  <si>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</si>
  <si>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</si>
  <si>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</si>
  <si>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</si>
  <si>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</si>
  <si>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</si>
  <si>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</si>
  <si>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</si>
  <si>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</si>
  <si>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</si>
  <si>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</si>
  <si>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</si>
  <si>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</si>
  <si>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</si>
  <si>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</si>
  <si>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</si>
  <si>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</si>
  <si>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</si>
  <si>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</si>
  <si>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</si>
  <si>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</si>
  <si>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</si>
  <si>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</si>
  <si>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</si>
  <si>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</si>
  <si>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</si>
  <si>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</si>
  <si>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</si>
  <si>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</si>
  <si>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</si>
  <si>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</si>
  <si>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</si>
  <si>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</si>
  <si>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</si>
  <si>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</si>
  <si>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</si>
  <si>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</si>
  <si>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</si>
  <si>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</si>
  <si>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</si>
  <si>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</si>
  <si>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</si>
  <si>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</si>
  <si>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</si>
  <si>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</si>
  <si>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</si>
  <si>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</si>
  <si>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</si>
  <si>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</si>
  <si>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</si>
  <si>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</si>
  <si>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</si>
  <si>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</si>
  <si>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</si>
  <si>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</si>
  <si>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</si>
  <si>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</si>
  <si>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</si>
  <si>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</si>
  <si>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</si>
  <si>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</si>
  <si>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</si>
  <si>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</si>
  <si>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</si>
  <si>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</si>
  <si>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</si>
  <si>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</si>
  <si>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</si>
  <si>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</si>
  <si>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</si>
  <si>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</si>
  <si>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</si>
  <si>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</si>
  <si>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</si>
  <si>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</si>
  <si>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</si>
  <si>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</si>
  <si>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</si>
  <si>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</si>
  <si>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</si>
  <si>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</si>
  <si>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</si>
  <si>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</si>
  <si>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</si>
  <si>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</si>
  <si>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</si>
  <si>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</si>
  <si>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</si>
  <si>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</si>
  <si>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</si>
  <si>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</si>
  <si>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</si>
  <si>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</si>
  <si>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</si>
  <si>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</si>
  <si>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</si>
  <si>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</si>
  <si>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</si>
  <si>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</si>
  <si>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</si>
  <si>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</si>
  <si>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</si>
  <si>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</si>
  <si>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</si>
  <si>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</si>
  <si>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</si>
  <si>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</si>
  <si>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</si>
  <si>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</si>
  <si>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</si>
  <si>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</si>
  <si>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</si>
  <si>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</si>
  <si>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</si>
  <si>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</si>
  <si>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</si>
  <si>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</si>
  <si>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</si>
  <si>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</si>
  <si>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</si>
  <si>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</si>
  <si>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</si>
  <si>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</si>
  <si>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</si>
  <si>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</si>
  <si>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</si>
  <si>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</si>
  <si>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</si>
  <si>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</si>
  <si>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</si>
  <si>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</si>
  <si>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</si>
  <si>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</si>
  <si>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</si>
  <si>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</si>
  <si>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</si>
  <si>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</si>
  <si>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</si>
  <si>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</si>
  <si>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</si>
  <si>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</si>
  <si>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</si>
  <si>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</si>
  <si>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</si>
  <si>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</si>
  <si>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</si>
  <si>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</si>
  <si>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</si>
  <si>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</si>
  <si>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</si>
  <si>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</si>
  <si>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</si>
  <si>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</si>
  <si>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</si>
  <si>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</si>
  <si>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</si>
  <si>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</si>
  <si>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</si>
  <si>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</si>
  <si>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</si>
  <si>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</si>
  <si>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</si>
  <si>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</si>
  <si>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</si>
  <si>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</si>
  <si>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</si>
  <si>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</si>
  <si>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</si>
  <si>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</si>
  <si>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</si>
  <si>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</si>
  <si>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</si>
  <si>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</si>
  <si>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</si>
  <si>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</si>
  <si>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</si>
  <si>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</si>
  <si>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</si>
  <si>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</si>
  <si>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</si>
  <si>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</si>
  <si>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</si>
  <si>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</si>
  <si>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</si>
  <si>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</si>
  <si>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</si>
  <si>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</si>
  <si>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</si>
  <si>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</si>
  <si>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</si>
  <si>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</si>
  <si>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</si>
  <si>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</si>
  <si>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</si>
  <si>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</si>
  <si>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</si>
  <si>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</si>
  <si>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</si>
  <si>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</si>
  <si>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</si>
  <si>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</si>
  <si>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</si>
  <si>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</si>
  <si>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</si>
  <si>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</si>
  <si>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</si>
  <si>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</si>
  <si>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</si>
  <si>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</si>
  <si>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</si>
  <si>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</si>
  <si>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</si>
  <si>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</si>
  <si>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</si>
  <si>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</si>
  <si>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</si>
  <si>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</si>
  <si>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</si>
  <si>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</si>
  <si>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</si>
  <si>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</si>
  <si>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</si>
  <si>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</si>
  <si>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</si>
  <si>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</si>
  <si>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</si>
  <si>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</si>
  <si>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</si>
  <si>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</si>
  <si>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</si>
  <si>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</si>
  <si>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</si>
  <si>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</si>
  <si>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</si>
  <si>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</si>
  <si>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</si>
  <si>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</si>
  <si>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</si>
  <si>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</si>
  <si>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</si>
  <si>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</si>
  <si>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</si>
  <si>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</si>
  <si>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</si>
  <si>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</si>
  <si>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</si>
  <si>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</si>
  <si>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</si>
  <si>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</si>
  <si>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</si>
  <si>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</si>
  <si>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</si>
  <si>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</si>
  <si>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</si>
  <si>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</si>
  <si>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</si>
  <si>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</si>
  <si>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</si>
  <si>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</si>
  <si>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</si>
  <si>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</si>
  <si>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</si>
  <si>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</si>
  <si>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</si>
  <si>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</si>
  <si>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</si>
  <si>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</si>
  <si>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</si>
  <si>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</si>
  <si>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</si>
  <si>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</si>
  <si>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</si>
  <si>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</si>
  <si>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</si>
  <si>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</si>
  <si>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</si>
  <si>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</si>
  <si>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</si>
  <si>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</si>
  <si>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</si>
  <si>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</si>
  <si>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</si>
  <si>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</si>
  <si>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</si>
  <si>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</si>
  <si>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</si>
  <si>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</si>
  <si>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</si>
  <si>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</si>
  <si>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</si>
  <si>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</si>
  <si>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</si>
  <si>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</si>
  <si>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</si>
  <si>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</si>
  <si>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</si>
  <si>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</si>
  <si>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</si>
  <si>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</si>
  <si>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</si>
  <si>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</si>
  <si>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</si>
  <si>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</si>
  <si>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</si>
  <si>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</si>
  <si>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</si>
  <si>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</si>
  <si>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</si>
  <si>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</si>
  <si>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</si>
  <si>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</si>
  <si>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</si>
  <si>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</si>
  <si>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</si>
  <si>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</si>
  <si>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</si>
  <si>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</si>
  <si>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</si>
  <si>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</si>
  <si>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</si>
  <si>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</si>
  <si>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</si>
  <si>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</si>
  <si>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</si>
  <si>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</si>
  <si>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</si>
  <si>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</si>
  <si>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</si>
  <si>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</si>
  <si>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</si>
  <si>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</si>
  <si>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</si>
  <si>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</si>
  <si>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</si>
  <si>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</si>
  <si>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</si>
  <si>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</si>
  <si>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</si>
  <si>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</si>
  <si>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</si>
  <si>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</si>
  <si>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</si>
  <si>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</si>
  <si>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</si>
  <si>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</si>
  <si>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</si>
  <si>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</si>
  <si>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</si>
  <si>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</si>
  <si>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</si>
  <si>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</si>
  <si>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</si>
  <si>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</si>
  <si>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</si>
  <si>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</si>
  <si>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</si>
  <si>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</si>
  <si>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</si>
  <si>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</si>
  <si>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</si>
  <si>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</si>
  <si>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</si>
  <si>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</si>
  <si>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</si>
  <si>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</si>
  <si>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</si>
  <si>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</si>
  <si>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</si>
  <si>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</si>
  <si>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</si>
  <si>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</si>
  <si>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</si>
  <si>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</si>
  <si>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</si>
  <si>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</si>
  <si>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</si>
  <si>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</si>
  <si>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</si>
  <si>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</si>
  <si>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</si>
  <si>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</si>
  <si>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</si>
  <si>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</si>
  <si>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</si>
  <si>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</si>
  <si>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</si>
  <si>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</si>
  <si>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</si>
  <si>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</si>
  <si>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</si>
  <si>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</si>
  <si>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</si>
  <si>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</si>
  <si>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</si>
  <si>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</si>
  <si>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</si>
  <si>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</si>
  <si>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</si>
  <si>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</si>
  <si>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</si>
  <si>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</si>
  <si>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</si>
  <si>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</si>
  <si>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</si>
  <si>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</si>
  <si>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</si>
  <si>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</si>
  <si>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</si>
  <si>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</si>
  <si>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</si>
  <si>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</si>
  <si>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</si>
  <si>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</si>
  <si>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</si>
  <si>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</si>
  <si>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</si>
  <si>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</si>
  <si>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</si>
  <si>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</si>
  <si>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</si>
  <si>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</si>
  <si>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</si>
  <si>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</si>
  <si>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</si>
  <si>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</si>
  <si>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</si>
  <si>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</si>
  <si>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</si>
  <si>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</si>
  <si>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</si>
  <si>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</si>
  <si>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</si>
  <si>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</si>
  <si>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</si>
  <si>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</si>
  <si>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</si>
  <si>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</si>
  <si>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</si>
  <si>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</si>
  <si>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</si>
  <si>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</si>
  <si>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</si>
  <si>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</si>
  <si>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</si>
  <si>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</si>
  <si>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</si>
  <si>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</si>
  <si>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</si>
  <si>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</si>
  <si>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</si>
  <si>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</si>
  <si>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</si>
  <si>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</si>
  <si>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</si>
  <si>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</si>
  <si>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</si>
  <si>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</si>
  <si>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</si>
  <si>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</si>
  <si>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</si>
  <si>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</si>
  <si>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</si>
  <si>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</si>
  <si>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</si>
  <si>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</si>
  <si>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</si>
  <si>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</si>
  <si>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</si>
  <si>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</si>
  <si>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</si>
  <si>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</si>
  <si>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</si>
  <si>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</si>
  <si>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</si>
  <si>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</si>
  <si>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</si>
  <si>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</si>
  <si>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</si>
  <si>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</si>
  <si>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</si>
  <si>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</si>
  <si>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</si>
  <si>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</si>
  <si>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</si>
  <si>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</si>
  <si>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</si>
  <si>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</si>
  <si>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</si>
  <si>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</si>
  <si>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</si>
  <si>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</si>
  <si>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</si>
  <si>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</si>
  <si>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</si>
  <si>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</si>
  <si>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</si>
  <si>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</si>
  <si>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</si>
  <si>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</si>
  <si>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</si>
  <si>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</si>
  <si>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</si>
  <si>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</si>
  <si>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</si>
  <si>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</si>
  <si>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</si>
  <si>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</si>
  <si>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</si>
  <si>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</si>
  <si>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</si>
  <si>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</si>
  <si>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</si>
  <si>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</si>
  <si>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</si>
  <si>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</si>
  <si>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</si>
  <si>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</si>
  <si>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</si>
  <si>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</si>
  <si>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</si>
  <si>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</si>
  <si>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</si>
  <si>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</si>
  <si>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</si>
  <si>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</si>
  <si>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</si>
  <si>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</si>
  <si>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</si>
  <si>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</si>
  <si>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</si>
  <si>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</si>
  <si>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</si>
  <si>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</si>
  <si>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</si>
  <si>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</si>
  <si>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</si>
  <si>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</si>
  <si>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</si>
  <si>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</si>
  <si>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</si>
  <si>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</si>
  <si>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</si>
  <si>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</si>
  <si>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</si>
  <si>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</si>
  <si>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</si>
  <si>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</si>
  <si>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</si>
  <si>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</si>
  <si>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</si>
  <si>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</si>
  <si>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</si>
  <si>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</si>
  <si>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</si>
  <si>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</si>
  <si>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</si>
  <si>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</si>
  <si>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</si>
  <si>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</si>
  <si>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</si>
  <si>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</si>
  <si>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</si>
  <si>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</si>
  <si>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</si>
  <si>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</si>
  <si>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</si>
  <si>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</si>
  <si>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</si>
  <si>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</si>
  <si>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</si>
  <si>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</si>
  <si>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</si>
  <si>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</si>
  <si>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</si>
  <si>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</si>
  <si>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</si>
  <si>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</si>
  <si>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</si>
  <si>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</si>
  <si>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</si>
  <si>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</si>
  <si>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</si>
  <si>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</si>
  <si>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</si>
  <si>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</si>
  <si>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</si>
  <si>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</si>
  <si>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</si>
  <si>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</si>
  <si>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</si>
  <si>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</si>
  <si>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</si>
  <si>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</si>
  <si>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</si>
  <si>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</si>
  <si>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</si>
  <si>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</si>
  <si>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</si>
  <si>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</si>
  <si>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</si>
  <si>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</si>
  <si>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</si>
  <si>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</si>
  <si>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</si>
  <si>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</si>
  <si>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</si>
  <si>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</si>
  <si>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</si>
  <si>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</si>
  <si>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</si>
  <si>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</si>
  <si>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</si>
  <si>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</si>
  <si>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</si>
  <si>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</si>
  <si>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</si>
  <si>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</si>
  <si>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</si>
  <si>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</si>
  <si>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</si>
  <si>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</si>
  <si>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</si>
  <si>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</si>
  <si>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</si>
  <si>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</si>
  <si>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</si>
  <si>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</si>
  <si>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</si>
  <si>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</si>
  <si>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</si>
  <si>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</si>
  <si>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</si>
  <si>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</si>
  <si>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</si>
  <si>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</si>
  <si>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</si>
  <si>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</si>
  <si>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</si>
  <si>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</si>
  <si>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</si>
  <si>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</si>
  <si>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</si>
  <si>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</si>
  <si>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</si>
  <si>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</si>
  <si>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</si>
  <si>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</si>
  <si>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</si>
  <si>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</si>
  <si>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</si>
  <si>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</si>
  <si>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</si>
  <si>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</si>
  <si>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</si>
  <si>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</si>
  <si>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</si>
  <si>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</si>
  <si>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</si>
  <si>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</si>
  <si>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</si>
  <si>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</si>
  <si>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</si>
  <si>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</si>
  <si>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</si>
  <si>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</si>
  <si>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</si>
  <si>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</si>
  <si>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</si>
  <si>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</si>
  <si>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</si>
  <si>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</si>
  <si>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</si>
  <si>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</si>
  <si>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</si>
  <si>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</si>
  <si>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</si>
  <si>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</si>
  <si>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</si>
  <si>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</si>
  <si>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</si>
  <si>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</si>
  <si>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</si>
  <si>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</si>
  <si>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</si>
  <si>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</si>
  <si>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</si>
  <si>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</si>
  <si>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</si>
  <si>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</si>
  <si>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</si>
  <si>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</si>
  <si>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</si>
  <si>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</si>
  <si>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</si>
  <si>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</si>
  <si>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</si>
  <si>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</si>
  <si>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</si>
  <si>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</si>
  <si>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</si>
  <si>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</si>
  <si>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</si>
  <si>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</si>
  <si>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</si>
  <si>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</si>
  <si>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</si>
  <si>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</si>
  <si>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</si>
  <si>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</si>
  <si>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</si>
  <si>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</si>
  <si>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</si>
  <si>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</si>
  <si>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</si>
  <si>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</si>
  <si>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</si>
  <si>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</si>
  <si>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</si>
  <si>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</si>
  <si>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</si>
  <si>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</si>
  <si>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</si>
  <si>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</si>
  <si>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</si>
  <si>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</si>
  <si>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</si>
  <si>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</si>
  <si>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</si>
  <si>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</si>
  <si>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</si>
  <si>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</si>
  <si>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</si>
  <si>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</si>
  <si>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</si>
  <si>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</si>
  <si>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</si>
  <si>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</si>
  <si>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</si>
  <si>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</si>
  <si>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</si>
  <si>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</si>
  <si>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</si>
  <si>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</si>
  <si>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</si>
  <si>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</si>
  <si>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</si>
  <si>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</si>
  <si>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</si>
  <si>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</si>
  <si>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</si>
  <si>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</si>
  <si>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</si>
  <si>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</si>
  <si>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</si>
  <si>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</si>
  <si>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</si>
  <si>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</si>
  <si>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</si>
  <si>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</si>
  <si>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</si>
  <si>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</si>
  <si>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</si>
  <si>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</si>
  <si>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</si>
  <si>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</si>
  <si>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</si>
  <si>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</si>
  <si>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</si>
  <si>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</si>
  <si>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</si>
  <si>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</si>
  <si>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</si>
  <si>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</si>
  <si>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</si>
  <si>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</si>
  <si>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</si>
  <si>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</si>
  <si>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</si>
  <si>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</si>
  <si>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</si>
  <si>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</si>
  <si>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</si>
  <si>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</si>
  <si>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</si>
  <si>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</si>
  <si>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</si>
  <si>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</si>
  <si>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</si>
  <si>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</si>
  <si>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</si>
  <si>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</si>
  <si>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</si>
  <si>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</si>
  <si>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</si>
  <si>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</si>
  <si>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</si>
  <si>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</si>
  <si>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</si>
  <si>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</si>
  <si>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</si>
  <si>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</si>
  <si>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</si>
  <si>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</si>
  <si>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</si>
  <si>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</si>
  <si>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</si>
  <si>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</si>
  <si>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</si>
  <si>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</si>
  <si>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</si>
  <si>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</si>
  <si>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</si>
  <si>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</si>
  <si>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</si>
  <si>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</si>
  <si>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</si>
  <si>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</si>
  <si>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</si>
  <si>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</si>
  <si>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</si>
  <si>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</si>
  <si>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</si>
  <si>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</si>
  <si>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</si>
  <si>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</si>
  <si>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</si>
  <si>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</si>
  <si>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</si>
  <si>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</si>
  <si>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</si>
  <si>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</si>
  <si>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</si>
  <si>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</si>
  <si>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</si>
  <si>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</si>
  <si>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</si>
  <si>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</si>
  <si>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</si>
  <si>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</si>
  <si>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</si>
  <si>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</si>
  <si>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</si>
  <si>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</si>
  <si>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</si>
  <si>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</si>
  <si>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</si>
  <si>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</si>
  <si>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</si>
  <si>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</si>
  <si>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</si>
  <si>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</si>
  <si>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</si>
  <si>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</si>
  <si>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</si>
  <si>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</si>
  <si>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</si>
  <si>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</si>
  <si>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</si>
  <si>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</si>
  <si>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</si>
  <si>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</si>
  <si>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</si>
  <si>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</si>
  <si>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</si>
  <si>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</si>
  <si>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</si>
  <si>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</si>
  <si>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</si>
  <si>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</si>
  <si>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</si>
  <si>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</si>
  <si>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</si>
  <si>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</si>
  <si>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</si>
  <si>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</si>
  <si>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</si>
  <si>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</si>
  <si>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</si>
  <si>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</si>
  <si>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</si>
  <si>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</si>
  <si>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</si>
  <si>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</si>
  <si>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</si>
  <si>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</si>
  <si>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</si>
  <si>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</si>
  <si>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</si>
  <si>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</si>
  <si>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</si>
  <si>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</si>
  <si>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</si>
  <si>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</si>
  <si>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</si>
  <si>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</si>
  <si>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</si>
  <si>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</si>
  <si>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</si>
  <si>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</si>
  <si>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</si>
  <si>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</si>
  <si>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</si>
  <si>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</si>
  <si>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</si>
  <si>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</si>
  <si>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</si>
  <si>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</si>
  <si>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</si>
  <si>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</si>
  <si>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</si>
  <si>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</si>
  <si>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</si>
  <si>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</si>
  <si>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</si>
  <si>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</si>
  <si>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</si>
  <si>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</si>
  <si>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</si>
  <si>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</si>
  <si>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</si>
  <si>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</si>
  <si>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</si>
  <si>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</si>
  <si>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</si>
  <si>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</si>
  <si>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</si>
  <si>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</si>
  <si>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</si>
  <si>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</si>
  <si>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</si>
  <si>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</si>
  <si>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</si>
  <si>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</si>
  <si>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</si>
  <si>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</si>
  <si>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</si>
  <si>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</si>
  <si>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</si>
  <si>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</si>
  <si>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</si>
  <si>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</si>
  <si>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</si>
  <si>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</si>
  <si>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</si>
  <si>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</si>
  <si>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</si>
  <si>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</si>
  <si>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</si>
  <si>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</si>
  <si>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</si>
  <si>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</si>
  <si>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</si>
  <si>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</si>
  <si>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</si>
  <si>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</si>
  <si>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</si>
  <si>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</si>
  <si>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</si>
  <si>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</si>
  <si>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</si>
  <si>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</si>
  <si>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</si>
  <si>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</si>
  <si>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</si>
  <si>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</si>
  <si>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</si>
  <si>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</si>
  <si>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</si>
  <si>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</si>
  <si>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</si>
  <si>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</si>
  <si>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</si>
  <si>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</si>
  <si>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</si>
  <si>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</si>
  <si>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</si>
  <si>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</si>
  <si>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</si>
  <si>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</si>
  <si>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</si>
  <si>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</si>
  <si>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</si>
  <si>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</si>
  <si>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</si>
  <si>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</si>
  <si>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</si>
  <si>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</si>
  <si>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</si>
  <si>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</si>
  <si>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</si>
  <si>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</si>
  <si>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</si>
  <si>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</si>
  <si>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</si>
  <si>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</si>
  <si>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</si>
  <si>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</si>
  <si>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</si>
  <si>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</si>
  <si>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</si>
  <si>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</si>
  <si>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</si>
  <si>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</si>
  <si>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</si>
  <si>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</si>
  <si>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</si>
  <si>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</si>
  <si>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</si>
  <si>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</si>
  <si>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</si>
  <si>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</si>
  <si>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</si>
  <si>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</si>
  <si>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</si>
  <si>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</si>
  <si>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</si>
  <si>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</si>
  <si>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</si>
  <si>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</si>
  <si>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</si>
  <si>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</si>
  <si>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</si>
  <si>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</si>
  <si>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</si>
  <si>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</si>
  <si>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</si>
  <si>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</si>
  <si>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</si>
  <si>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</si>
  <si>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</si>
  <si>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</si>
  <si>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</si>
  <si>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</si>
  <si>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</si>
  <si>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</si>
  <si>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</si>
  <si>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</si>
  <si>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</si>
  <si>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</si>
  <si>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</si>
  <si>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</si>
  <si>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</si>
  <si>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</si>
  <si>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</si>
  <si>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</si>
  <si>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</si>
  <si>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</si>
  <si>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</si>
  <si>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</si>
  <si>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</si>
  <si>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</si>
  <si>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</si>
  <si>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</si>
  <si>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</si>
  <si>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</si>
  <si>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</si>
  <si>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</si>
  <si>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</si>
  <si>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</si>
  <si>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</si>
  <si>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</si>
  <si>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</si>
  <si>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</si>
  <si>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</si>
  <si>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</si>
  <si>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</si>
  <si>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</si>
  <si>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</si>
  <si>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</si>
  <si>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</si>
  <si>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</si>
  <si>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</si>
  <si>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</si>
  <si>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</si>
  <si>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</si>
  <si>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</si>
  <si>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</si>
  <si>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</si>
  <si>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</si>
  <si>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</si>
  <si>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</si>
  <si>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</si>
  <si>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</si>
  <si>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</si>
  <si>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</si>
  <si>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</si>
  <si>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</si>
  <si>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</si>
  <si>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</si>
  <si>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</si>
  <si>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</si>
  <si>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</si>
  <si>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</si>
  <si>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</si>
  <si>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</si>
  <si>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</si>
  <si>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</si>
  <si>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</si>
  <si>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</si>
  <si>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</si>
  <si>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</si>
  <si>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</si>
  <si>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</si>
  <si>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</si>
  <si>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</si>
  <si>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</si>
  <si>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</si>
  <si>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</si>
  <si>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</si>
  <si>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</si>
  <si>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</si>
  <si>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</si>
  <si>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</si>
  <si>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</si>
  <si>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</si>
  <si>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</si>
  <si>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</si>
  <si>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</si>
  <si>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</si>
  <si>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</si>
  <si>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</si>
  <si>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</si>
  <si>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</si>
  <si>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</si>
  <si>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</si>
  <si>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</si>
  <si>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</si>
  <si>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</si>
  <si>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</si>
  <si>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</si>
  <si>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</si>
  <si>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</si>
  <si>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</si>
  <si>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</si>
  <si>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</si>
  <si>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</si>
  <si>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</si>
  <si>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</si>
  <si>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</si>
  <si>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</si>
  <si>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</si>
  <si>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</si>
  <si>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</si>
  <si>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</si>
  <si>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</si>
  <si>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</si>
  <si>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</si>
  <si>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</si>
  <si>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</si>
  <si>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</si>
  <si>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</si>
  <si>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</si>
  <si>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</si>
  <si>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</si>
  <si>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</si>
  <si>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</si>
  <si>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</si>
  <si>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</si>
  <si>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</si>
  <si>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</si>
  <si>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</si>
  <si>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</si>
  <si>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</si>
  <si>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</si>
  <si>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</si>
  <si>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</si>
  <si>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</si>
  <si>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</si>
  <si>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</si>
  <si>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</si>
  <si>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</si>
  <si>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</si>
  <si>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</si>
  <si>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</si>
  <si>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</si>
  <si>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</si>
  <si>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</si>
  <si>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</si>
  <si>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</si>
  <si>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</si>
  <si>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</si>
  <si>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</si>
  <si>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</si>
  <si>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</si>
  <si>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</si>
  <si>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</si>
  <si>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</si>
  <si>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</si>
  <si>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</si>
  <si>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</si>
  <si>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</si>
  <si>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</si>
  <si>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</si>
  <si>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</si>
  <si>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</si>
  <si>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</si>
  <si>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</si>
  <si>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</si>
  <si>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</si>
  <si>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</si>
  <si>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</si>
  <si>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</si>
  <si>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</si>
  <si>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</si>
  <si>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</si>
  <si>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</si>
  <si>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</si>
  <si>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</si>
  <si>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</si>
  <si>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</si>
  <si>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</si>
  <si>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</si>
  <si>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</si>
  <si>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</si>
  <si>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</si>
  <si>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</si>
  <si>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</si>
  <si>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</si>
  <si>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</si>
  <si>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</si>
  <si>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</si>
  <si>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</si>
  <si>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</si>
  <si>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</si>
  <si>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</si>
  <si>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</si>
  <si>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</si>
  <si>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</si>
  <si>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</si>
  <si>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</si>
  <si>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</si>
  <si>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</si>
  <si>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</si>
  <si>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</si>
  <si>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</si>
  <si>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</si>
  <si>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</si>
  <si>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</si>
  <si>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</si>
  <si>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</si>
  <si>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</si>
  <si>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</si>
  <si>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</si>
  <si>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</si>
  <si>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</si>
  <si>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</si>
  <si>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</si>
  <si>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</si>
  <si>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</si>
  <si>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</si>
  <si>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</si>
  <si>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</si>
  <si>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</si>
  <si>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</si>
  <si>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</si>
  <si>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</si>
  <si>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</si>
  <si>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</si>
  <si>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</si>
  <si>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</si>
  <si>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</si>
  <si>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</si>
  <si>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</si>
  <si>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</si>
  <si>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</si>
  <si>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</si>
  <si>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</si>
  <si>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</si>
  <si>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</si>
  <si>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</si>
  <si>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</si>
  <si>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</si>
  <si>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</si>
  <si>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</si>
  <si>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</si>
  <si>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</si>
  <si>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</si>
  <si>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</si>
  <si>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</si>
  <si>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</si>
  <si>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</si>
  <si>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</si>
  <si>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</si>
  <si>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</si>
  <si>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</si>
  <si>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</si>
  <si>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</si>
  <si>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</si>
  <si>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</si>
  <si>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</si>
  <si>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</si>
  <si>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</si>
  <si>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</si>
  <si>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</si>
  <si>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</si>
  <si>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</si>
  <si>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</si>
  <si>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</si>
  <si>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</si>
  <si>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</si>
  <si>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</si>
  <si>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</si>
  <si>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</si>
  <si>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</si>
  <si>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</si>
  <si>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</si>
  <si>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</si>
  <si>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</si>
  <si>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</si>
  <si>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</si>
  <si>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</si>
  <si>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</si>
  <si>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</si>
  <si>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</si>
  <si>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</si>
  <si>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</si>
  <si>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</si>
  <si>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</si>
  <si>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</si>
  <si>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</si>
  <si>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</si>
  <si>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</si>
  <si>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</si>
  <si>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</si>
  <si>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</si>
  <si>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</si>
  <si>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</si>
  <si>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</si>
  <si>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</si>
  <si>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</si>
  <si>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</si>
  <si>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</si>
  <si>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</si>
  <si>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</si>
  <si>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</si>
  <si>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</si>
  <si>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</si>
  <si>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</si>
  <si>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</si>
  <si>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</si>
  <si>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</si>
  <si>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</si>
  <si>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</si>
  <si>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</si>
  <si>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</si>
  <si>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</si>
  <si>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</si>
  <si>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</si>
  <si>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</si>
  <si>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</si>
  <si>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</si>
  <si>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</si>
  <si>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</si>
  <si>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</si>
  <si>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</si>
  <si>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</si>
  <si>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</si>
  <si>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</si>
  <si>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</si>
  <si>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</si>
  <si>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</si>
  <si>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</si>
  <si>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</si>
  <si>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</si>
  <si>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</si>
  <si>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</si>
  <si>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</si>
  <si>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</si>
  <si>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</si>
  <si>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</si>
  <si>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</si>
  <si>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</si>
  <si>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</si>
  <si>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</si>
  <si>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</si>
  <si>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</si>
  <si>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</si>
  <si>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</si>
  <si>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</si>
  <si>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</si>
  <si>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</si>
  <si>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</si>
  <si>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</si>
  <si>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</si>
  <si>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</si>
  <si>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</si>
  <si>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</si>
  <si>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</si>
  <si>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</si>
  <si>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</si>
  <si>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</si>
  <si>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</si>
  <si>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</si>
  <si>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</si>
  <si>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</si>
  <si>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</si>
  <si>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</si>
  <si>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</si>
  <si>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</si>
  <si>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</si>
  <si>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</si>
  <si>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</si>
  <si>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</si>
  <si>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</si>
  <si>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</si>
  <si>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</si>
  <si>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</si>
  <si>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</si>
  <si>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</si>
  <si>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</si>
  <si>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</si>
  <si>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</si>
  <si>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</si>
  <si>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</si>
  <si>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</si>
  <si>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</si>
  <si>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</si>
  <si>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</si>
  <si>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</si>
  <si>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</si>
  <si>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</si>
  <si>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</si>
  <si>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</si>
  <si>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</si>
  <si>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</si>
  <si>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</si>
  <si>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</si>
  <si>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</si>
  <si>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</si>
  <si>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</si>
  <si>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</si>
  <si>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</si>
  <si>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</si>
  <si>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</si>
  <si>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</si>
  <si>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</si>
  <si>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</si>
  <si>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</si>
  <si>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</si>
  <si>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</si>
  <si>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</si>
  <si>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</si>
  <si>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</si>
  <si>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</si>
  <si>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</si>
  <si>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</si>
  <si>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</si>
  <si>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</si>
  <si>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</si>
  <si>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</si>
  <si>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</si>
  <si>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</si>
  <si>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</si>
  <si>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</si>
  <si>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</si>
  <si>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</si>
  <si>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</si>
  <si>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</si>
  <si>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</si>
  <si>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</si>
  <si>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</si>
  <si>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</si>
  <si>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</si>
  <si>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</si>
  <si>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</si>
  <si>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</si>
  <si>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</si>
  <si>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</si>
  <si>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</si>
  <si>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</si>
  <si>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</si>
  <si>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</si>
  <si>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</si>
  <si>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</si>
  <si>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</si>
  <si>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</si>
  <si>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</si>
  <si>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</si>
  <si>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</si>
  <si>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</si>
  <si>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</si>
  <si>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</si>
  <si>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</si>
  <si>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</si>
  <si>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</si>
  <si>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</si>
  <si>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</si>
  <si>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</si>
  <si>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</si>
  <si>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</si>
  <si>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</si>
  <si>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</si>
  <si>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</si>
  <si>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</si>
  <si>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</si>
  <si>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</si>
  <si>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</si>
  <si>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</si>
  <si>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</si>
  <si>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</si>
  <si>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</si>
  <si>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</si>
  <si>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</si>
  <si>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</si>
  <si>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</si>
  <si>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</si>
  <si>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</si>
  <si>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</si>
  <si>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</si>
  <si>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</si>
  <si>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</si>
  <si>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</si>
  <si>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</si>
  <si>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</si>
  <si>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</si>
  <si>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</si>
  <si>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</si>
  <si>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</si>
  <si>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</si>
  <si>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</si>
  <si>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</si>
  <si>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</si>
  <si>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</si>
  <si>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</si>
  <si>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</si>
  <si>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</si>
  <si>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</si>
  <si>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</si>
  <si>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</si>
  <si>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</si>
  <si>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</si>
  <si>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</si>
  <si>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</si>
  <si>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</si>
  <si>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</si>
  <si>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</si>
  <si>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</si>
  <si>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</si>
  <si>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</si>
  <si>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</si>
  <si>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</si>
  <si>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</si>
  <si>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</si>
  <si>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</si>
  <si>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</si>
  <si>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</si>
  <si>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</si>
  <si>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</si>
  <si>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</si>
  <si>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</si>
  <si>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</si>
  <si>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</si>
  <si>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</si>
  <si>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</si>
  <si>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</si>
  <si>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</si>
  <si>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</si>
  <si>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</si>
  <si>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</si>
  <si>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</si>
  <si>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</si>
  <si>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</si>
  <si>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</si>
  <si>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</si>
  <si>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</si>
  <si>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</si>
  <si>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</si>
  <si>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</si>
  <si>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</si>
  <si>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</si>
  <si>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</si>
  <si>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</si>
  <si>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</si>
  <si>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</si>
  <si>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</si>
  <si>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</si>
  <si>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</si>
  <si>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</si>
  <si>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</si>
  <si>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</si>
  <si>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</si>
  <si>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</si>
  <si>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</si>
  <si>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</si>
  <si>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</si>
  <si>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</si>
  <si>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</si>
  <si>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</si>
  <si>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</si>
  <si>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</si>
  <si>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</si>
  <si>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</si>
  <si>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</si>
  <si>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</si>
  <si>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</si>
  <si>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</si>
  <si>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</si>
  <si>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</si>
  <si>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</si>
  <si>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</si>
  <si>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</si>
  <si>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</si>
  <si>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</si>
  <si>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</si>
  <si>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</si>
  <si>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</si>
  <si>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</si>
  <si>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</si>
  <si>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</si>
  <si>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</si>
  <si>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</si>
  <si>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</si>
  <si>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</si>
  <si>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</si>
  <si>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</si>
  <si>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</si>
  <si>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</si>
  <si>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</si>
  <si>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</si>
  <si>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</si>
  <si>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</si>
  <si>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</si>
  <si>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</si>
  <si>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</si>
  <si>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</si>
  <si>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</si>
  <si>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</si>
  <si>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</si>
  <si>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</si>
  <si>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</si>
  <si>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</si>
  <si>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</si>
  <si>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</si>
  <si>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</si>
  <si>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</si>
  <si>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</si>
  <si>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</si>
  <si>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</si>
  <si>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</si>
  <si>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</si>
  <si>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</si>
  <si>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</si>
  <si>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</si>
  <si>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</si>
  <si>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</si>
  <si>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</si>
  <si>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</si>
  <si>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</si>
  <si>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</si>
  <si>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</si>
  <si>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</si>
  <si>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</si>
  <si>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</si>
  <si>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</si>
  <si>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</si>
  <si>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</si>
  <si>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</si>
  <si>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</si>
  <si>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</si>
  <si>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</si>
  <si>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</si>
  <si>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</si>
  <si>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</si>
  <si>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</si>
  <si>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</si>
  <si>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</si>
  <si>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</si>
  <si>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</si>
  <si>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</si>
  <si>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</si>
  <si>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</si>
  <si>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</si>
  <si>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</si>
  <si>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</si>
  <si>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</si>
  <si>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</si>
  <si>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</si>
  <si>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</si>
  <si>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</si>
  <si>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</si>
  <si>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</si>
  <si>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</si>
  <si>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</si>
  <si>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</si>
  <si>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</si>
  <si>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</si>
  <si>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</si>
  <si>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</si>
  <si>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</si>
  <si>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</si>
  <si>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</si>
  <si>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</si>
  <si>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</si>
  <si>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</si>
  <si>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</si>
  <si>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</si>
  <si>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</si>
  <si>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</si>
  <si>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</si>
  <si>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</si>
  <si>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</si>
  <si>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</si>
  <si>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</si>
  <si>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</si>
  <si>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</si>
  <si>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</si>
  <si>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</si>
  <si>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</si>
  <si>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</si>
  <si>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</si>
  <si>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</si>
  <si>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</si>
  <si>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</si>
  <si>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</si>
  <si>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</si>
  <si>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</si>
  <si>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</si>
  <si>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</si>
  <si>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</si>
  <si>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</si>
  <si>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</si>
  <si>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</si>
  <si>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</si>
  <si>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</si>
  <si>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</si>
  <si>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</si>
  <si>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</si>
  <si>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</si>
  <si>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</si>
  <si>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</si>
  <si>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</si>
  <si>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</si>
  <si>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</si>
  <si>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</si>
  <si>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</si>
  <si>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</si>
  <si>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</si>
  <si>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</si>
  <si>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</si>
  <si>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</si>
  <si>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</si>
  <si>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</si>
  <si>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</si>
  <si>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</si>
  <si>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</si>
  <si>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</si>
  <si>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</si>
  <si>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</si>
  <si>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</si>
  <si>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</si>
  <si>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</si>
  <si>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</si>
  <si>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</si>
  <si>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</si>
  <si>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</si>
  <si>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</si>
  <si>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</si>
  <si>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</si>
  <si>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</si>
  <si>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</si>
  <si>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</si>
  <si>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</si>
  <si>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</si>
  <si>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</si>
  <si>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</si>
  <si>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</si>
  <si>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</si>
  <si>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</si>
  <si>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</si>
  <si>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</si>
  <si>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</si>
  <si>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</si>
  <si>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</si>
  <si>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</si>
  <si>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</si>
  <si>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</si>
  <si>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</si>
  <si>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</si>
  <si>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</si>
  <si>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</si>
  <si>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</si>
  <si>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</si>
  <si>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</si>
  <si>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</si>
  <si>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</si>
  <si>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</si>
  <si>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</si>
  <si>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</si>
  <si>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</si>
  <si>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</si>
  <si>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</si>
  <si>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</si>
  <si>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</si>
  <si>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</si>
  <si>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</si>
  <si>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</si>
  <si>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</si>
  <si>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</si>
  <si>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</si>
  <si>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</si>
  <si>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</si>
  <si>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</si>
  <si>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</si>
  <si>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</si>
  <si>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</si>
  <si>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</si>
  <si>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</si>
  <si>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</si>
  <si>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</si>
  <si>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</si>
  <si>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</si>
  <si>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</si>
  <si>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</si>
  <si>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</si>
  <si>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</si>
  <si>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</si>
  <si>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</si>
  <si>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</si>
  <si>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</si>
  <si>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</si>
  <si>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</si>
  <si>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</si>
  <si>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</si>
  <si>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</si>
  <si>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</si>
  <si>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</si>
  <si>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</si>
  <si>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</si>
  <si>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</si>
  <si>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</si>
  <si>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</si>
  <si>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</si>
  <si>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</si>
  <si>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</si>
  <si>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</si>
  <si>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</si>
  <si>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</si>
  <si>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</si>
  <si>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</si>
  <si>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</si>
  <si>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</si>
  <si>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</si>
  <si>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</si>
  <si>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</si>
  <si>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</si>
  <si>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</si>
  <si>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</si>
  <si>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</si>
  <si>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</si>
  <si>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</si>
  <si>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</si>
  <si>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</si>
  <si>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</si>
  <si>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</si>
  <si>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</si>
  <si>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</si>
  <si>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</si>
  <si>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</si>
  <si>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</si>
  <si>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</si>
  <si>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</si>
  <si>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</si>
  <si>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</si>
  <si>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</si>
  <si>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</si>
  <si>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</si>
  <si>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</si>
  <si>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</si>
  <si>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</si>
  <si>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</si>
  <si>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</si>
  <si>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</si>
  <si>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</si>
  <si>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</si>
  <si>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</si>
  <si>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</si>
  <si>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</si>
  <si>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</si>
  <si>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</si>
  <si>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</si>
  <si>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</si>
  <si>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</si>
  <si>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</si>
  <si>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</si>
  <si>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</si>
  <si>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</si>
  <si>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</si>
  <si>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</si>
  <si>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</si>
  <si>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</si>
  <si>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</si>
  <si>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</si>
  <si>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</si>
  <si>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</si>
  <si>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</si>
  <si>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</si>
  <si>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</si>
  <si>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</si>
  <si>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</si>
  <si>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</si>
  <si>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</si>
  <si>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</si>
  <si>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</si>
  <si>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</si>
  <si>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</si>
  <si>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</si>
  <si>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</si>
  <si>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</si>
  <si>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</si>
  <si>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</si>
  <si>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</si>
  <si>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</si>
  <si>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</si>
  <si>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</si>
  <si>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</si>
  <si>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</si>
  <si>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</si>
  <si>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</si>
  <si>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</si>
  <si>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</si>
  <si>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</si>
  <si>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</si>
  <si>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</si>
  <si>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</si>
  <si>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</si>
  <si>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</si>
  <si>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</si>
  <si>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</si>
  <si>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</si>
  <si>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</si>
  <si>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</si>
  <si>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</si>
  <si>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</si>
  <si>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</si>
  <si>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</si>
  <si>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</si>
  <si>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</si>
  <si>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</si>
  <si>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</si>
  <si>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</si>
  <si>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</si>
  <si>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</si>
  <si>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</si>
  <si>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</si>
  <si>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</si>
  <si>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</si>
  <si>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</si>
  <si>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</si>
  <si>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</si>
  <si>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</si>
  <si>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</si>
  <si>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</si>
  <si>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</si>
  <si>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</si>
  <si>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</si>
  <si>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</si>
  <si>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</si>
  <si>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</si>
  <si>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</si>
  <si>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</si>
  <si>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</si>
  <si>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</si>
  <si>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</si>
  <si>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</si>
  <si>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</si>
  <si>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</si>
  <si>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</si>
  <si>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</si>
  <si>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</si>
  <si>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</si>
  <si>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</si>
  <si>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</si>
  <si>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</si>
  <si>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</si>
  <si>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</si>
  <si>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</si>
  <si>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</si>
  <si>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</si>
  <si>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</si>
  <si>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</si>
  <si>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</si>
  <si>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</si>
  <si>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</si>
  <si>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</si>
  <si>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</si>
  <si>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</si>
  <si>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</si>
  <si>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</si>
  <si>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</si>
  <si>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</si>
  <si>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</si>
  <si>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</si>
  <si>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</si>
  <si>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</si>
  <si>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</si>
  <si>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</si>
  <si>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</si>
  <si>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</si>
  <si>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</si>
  <si>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</si>
  <si>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</si>
  <si>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</si>
  <si>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</si>
  <si>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</si>
  <si>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</si>
  <si>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</si>
  <si>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</si>
  <si>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</si>
  <si>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</si>
  <si>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</si>
  <si>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</si>
  <si>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</si>
  <si>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</si>
  <si>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</si>
  <si>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</si>
  <si>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</si>
  <si>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</si>
  <si>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</si>
  <si>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</si>
  <si>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</si>
  <si>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</si>
  <si>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</si>
  <si>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</si>
  <si>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</si>
  <si>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</si>
  <si>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</si>
  <si>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</si>
  <si>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</si>
  <si>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</si>
  <si>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</si>
  <si>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</si>
  <si>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</si>
  <si>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</si>
  <si>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</si>
  <si>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</si>
  <si>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</si>
  <si>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</si>
  <si>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</si>
  <si>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</si>
  <si>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</si>
  <si>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</si>
  <si>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</si>
  <si>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</si>
  <si>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</si>
  <si>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</si>
  <si>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</si>
  <si>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</si>
  <si>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</si>
  <si>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</si>
  <si>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</si>
  <si>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</si>
  <si>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</si>
  <si>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</si>
  <si>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</si>
  <si>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</si>
  <si>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</si>
  <si>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</si>
  <si>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</si>
  <si>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</si>
  <si>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</si>
  <si>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</si>
  <si>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</si>
  <si>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</si>
  <si>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</si>
  <si>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</si>
  <si>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</si>
  <si>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</si>
  <si>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</si>
  <si>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</si>
  <si>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</si>
  <si>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</si>
  <si>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</si>
  <si>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</si>
  <si>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</si>
  <si>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</si>
  <si>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</si>
  <si>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</si>
  <si>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</si>
  <si>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</si>
  <si>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</si>
  <si>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</si>
  <si>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</si>
  <si>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</si>
  <si>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</si>
  <si>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</si>
  <si>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</si>
  <si>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</si>
  <si>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</si>
  <si>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</si>
  <si>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</si>
  <si>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</si>
  <si>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</si>
  <si>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</si>
  <si>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</si>
  <si>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</si>
  <si>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</si>
  <si>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</si>
  <si>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</si>
  <si>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</si>
  <si>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</si>
  <si>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</si>
  <si>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</si>
  <si>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</si>
  <si>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</si>
  <si>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</si>
  <si>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</si>
  <si>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</si>
  <si>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</si>
  <si>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</si>
  <si>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</si>
  <si>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</si>
  <si>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</si>
  <si>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</si>
  <si>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</si>
  <si>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</si>
  <si>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</si>
  <si>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</si>
  <si>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</si>
  <si>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</si>
  <si>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</si>
  <si>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</si>
  <si>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</si>
  <si>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</si>
  <si>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</si>
  <si>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</si>
  <si>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</si>
  <si>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</si>
  <si>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</si>
  <si>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</si>
  <si>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</si>
  <si>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</si>
  <si>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</si>
  <si>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</si>
  <si>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</si>
  <si>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</si>
  <si>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</si>
  <si>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</si>
  <si>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</si>
  <si>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</si>
  <si>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</si>
  <si>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</si>
  <si>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</si>
  <si>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</si>
  <si>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</si>
  <si>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</si>
  <si>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</si>
  <si>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</si>
  <si>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</si>
  <si>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</si>
  <si>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</si>
  <si>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</si>
  <si>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</si>
  <si>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</si>
  <si>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</si>
  <si>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</si>
  <si>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</si>
  <si>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</si>
  <si>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</si>
  <si>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</si>
  <si>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</si>
  <si>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</si>
  <si>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</si>
  <si>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</si>
  <si>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</si>
  <si>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</si>
  <si>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</si>
  <si>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</si>
  <si>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</si>
  <si>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</si>
  <si>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</si>
  <si>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</si>
  <si>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</si>
  <si>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</si>
  <si>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</si>
  <si>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</si>
  <si>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</si>
  <si>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</si>
  <si>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</si>
  <si>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</si>
  <si>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</si>
  <si>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</si>
  <si>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</si>
  <si>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</si>
  <si>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</si>
  <si>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</si>
  <si>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</si>
  <si>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</si>
  <si>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</si>
  <si>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</si>
  <si>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</si>
  <si>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</si>
  <si>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</si>
  <si>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</si>
  <si>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</si>
  <si>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</si>
  <si>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</si>
  <si>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</si>
  <si>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</si>
  <si>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</si>
  <si>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</si>
  <si>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</si>
  <si>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</si>
  <si>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</si>
  <si>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</si>
  <si>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</si>
  <si>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</si>
  <si>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</si>
  <si>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</si>
  <si>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</si>
  <si>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</si>
  <si>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</si>
  <si>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</si>
  <si>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</si>
  <si>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</si>
  <si>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</si>
  <si>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</si>
  <si>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</si>
  <si>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</si>
  <si>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</si>
  <si>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</si>
  <si>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</si>
  <si>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</si>
  <si>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</si>
  <si>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</si>
  <si>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</si>
  <si>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</si>
  <si>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</si>
  <si>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</si>
  <si>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</si>
  <si>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</si>
  <si>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</si>
  <si>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</si>
  <si>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</si>
  <si>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</si>
  <si>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</si>
  <si>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</si>
  <si>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</si>
  <si>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</si>
  <si>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</si>
  <si>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</si>
  <si>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</si>
  <si>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</si>
  <si>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</si>
  <si>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</si>
  <si>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</si>
  <si>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</si>
  <si>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</si>
  <si>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</si>
  <si>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</si>
  <si>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</si>
  <si>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</si>
  <si>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</si>
  <si>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</si>
  <si>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</si>
  <si>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</si>
  <si>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</si>
  <si>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</si>
  <si>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</si>
  <si>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</si>
  <si>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</si>
  <si>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</si>
  <si>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</si>
  <si>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</si>
  <si>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</si>
  <si>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</si>
  <si>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</si>
  <si>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</si>
  <si>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</si>
  <si>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</si>
  <si>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</si>
  <si>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</si>
  <si>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</si>
  <si>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</si>
  <si>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</si>
  <si>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</si>
  <si>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</si>
  <si>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</si>
  <si>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</si>
  <si>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</si>
  <si>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</si>
  <si>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</si>
  <si>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</si>
  <si>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</si>
  <si>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</si>
  <si>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</si>
  <si>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</si>
  <si>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</si>
  <si>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</si>
  <si>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</si>
  <si>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</si>
  <si>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</si>
  <si>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</si>
  <si>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</si>
  <si>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</si>
  <si>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</si>
  <si>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</si>
  <si>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</si>
  <si>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</si>
  <si>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</si>
  <si>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</si>
  <si>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</si>
  <si>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</si>
  <si>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</si>
  <si>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</si>
  <si>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</si>
  <si>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</si>
  <si>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</si>
  <si>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</si>
  <si>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</si>
  <si>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</si>
  <si>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</si>
  <si>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</si>
  <si>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</si>
  <si>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</si>
  <si>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</si>
  <si>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</si>
  <si>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</si>
  <si>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</si>
  <si>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</si>
  <si>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</si>
  <si>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</si>
  <si>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</si>
  <si>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</si>
  <si>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</si>
  <si>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</si>
  <si>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</si>
  <si>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</si>
  <si>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</si>
  <si>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</si>
  <si>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</si>
  <si>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</si>
  <si>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</si>
  <si>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</si>
  <si>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</si>
  <si>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</si>
  <si>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</si>
  <si>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</si>
  <si>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</si>
  <si>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</si>
  <si>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</si>
  <si>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</si>
  <si>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</si>
  <si>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</si>
  <si>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</si>
  <si>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</si>
  <si>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</si>
  <si>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</si>
  <si>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</si>
  <si>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</si>
  <si>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</si>
  <si>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</si>
  <si>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</si>
  <si>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</si>
  <si>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</si>
  <si>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</si>
  <si>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</si>
  <si>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</si>
  <si>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</si>
  <si>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</si>
  <si>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</si>
  <si>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</si>
  <si>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</si>
  <si>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</si>
  <si>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</si>
  <si>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</si>
  <si>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</si>
  <si>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</si>
  <si>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</si>
  <si>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</si>
  <si>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</si>
  <si>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</si>
  <si>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</si>
  <si>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</si>
  <si>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</si>
  <si>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</si>
  <si>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</si>
  <si>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</si>
  <si>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</si>
  <si>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</si>
  <si>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</si>
  <si>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</si>
  <si>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</si>
  <si>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</si>
  <si>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</si>
  <si>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</si>
  <si>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</si>
  <si>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</si>
  <si>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</si>
  <si>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</si>
  <si>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</si>
  <si>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</si>
  <si>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</si>
  <si>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</si>
  <si>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</si>
  <si>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</si>
  <si>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</si>
  <si>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</si>
  <si>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</si>
  <si>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</si>
  <si>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</si>
  <si>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</si>
  <si>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</si>
  <si>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</si>
  <si>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</si>
  <si>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</si>
  <si>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</si>
  <si>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</si>
  <si>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</si>
  <si>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</si>
  <si>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</si>
  <si>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</si>
  <si>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</si>
  <si>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</si>
  <si>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</si>
  <si>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</si>
  <si>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</si>
  <si>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</si>
  <si>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</si>
  <si>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</si>
  <si>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</si>
  <si>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</si>
  <si>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</si>
  <si>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</si>
  <si>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</si>
  <si>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</si>
  <si>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</si>
  <si>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</si>
  <si>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</si>
  <si>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</si>
  <si>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</si>
  <si>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</si>
  <si>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</si>
  <si>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</si>
  <si>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</si>
  <si>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</si>
  <si>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</si>
  <si>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</si>
  <si>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</si>
  <si>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</si>
  <si>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</si>
  <si>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</si>
  <si>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</si>
  <si>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</si>
  <si>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</si>
  <si>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</si>
  <si>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</si>
  <si>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</si>
  <si>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</si>
  <si>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</si>
  <si>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</si>
  <si>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</si>
  <si>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</si>
  <si>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</si>
  <si>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</si>
  <si>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</si>
  <si>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</si>
  <si>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</si>
  <si>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</si>
  <si>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</si>
  <si>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</si>
  <si>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</si>
  <si>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</si>
  <si>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</si>
  <si>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</si>
  <si>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</si>
  <si>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</si>
  <si>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</si>
  <si>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</si>
  <si>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</si>
  <si>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</si>
  <si>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</si>
  <si>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</si>
  <si>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</si>
  <si>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</si>
  <si>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</si>
  <si>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</si>
  <si>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</si>
  <si>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</si>
  <si>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</si>
  <si>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</si>
  <si>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</si>
  <si>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</si>
  <si>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</si>
  <si>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</si>
  <si>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</si>
  <si>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</si>
  <si>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</si>
  <si>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</si>
  <si>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</si>
  <si>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</si>
  <si>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</si>
  <si>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</si>
  <si>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</si>
  <si>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</si>
  <si>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</si>
  <si>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</si>
  <si>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</si>
  <si>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</si>
  <si>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</si>
  <si>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</si>
  <si>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</si>
  <si>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</si>
  <si>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</si>
  <si>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</si>
  <si>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</si>
  <si>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</si>
  <si>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</si>
  <si>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</si>
  <si>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</si>
  <si>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</si>
  <si>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</si>
  <si>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</si>
  <si>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</si>
  <si>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</si>
  <si>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</si>
  <si>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</si>
  <si>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</si>
  <si>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</si>
  <si>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</si>
  <si>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</si>
  <si>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</si>
  <si>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</si>
  <si>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</si>
  <si>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</si>
  <si>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</si>
  <si>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</si>
  <si>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</si>
  <si>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</si>
  <si>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</si>
  <si>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</si>
  <si>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</si>
  <si>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</si>
  <si>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</si>
  <si>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</si>
  <si>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</si>
  <si>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</si>
  <si>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</si>
  <si>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</si>
  <si>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</si>
  <si>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</si>
  <si>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</si>
  <si>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</si>
  <si>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</si>
  <si>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</si>
  <si>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</si>
  <si>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</si>
  <si>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</si>
  <si>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</si>
  <si>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</si>
  <si>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</si>
  <si>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</si>
  <si>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</si>
  <si>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</si>
  <si>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</si>
  <si>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</si>
  <si>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</si>
  <si>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</si>
  <si>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</si>
  <si>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</si>
  <si>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</si>
  <si>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</si>
  <si>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</si>
  <si>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</si>
  <si>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</si>
  <si>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</si>
  <si>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</si>
  <si>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</si>
  <si>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</si>
  <si>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</si>
  <si>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</si>
  <si>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</si>
  <si>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</si>
  <si>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</si>
  <si>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</si>
  <si>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</si>
  <si>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</si>
  <si>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</si>
  <si>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</si>
  <si>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</si>
  <si>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</si>
  <si>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</si>
  <si>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</si>
  <si>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</si>
  <si>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</si>
  <si>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</si>
  <si>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</si>
  <si>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</si>
  <si>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</si>
  <si>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</si>
  <si>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</si>
  <si>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</si>
  <si>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</si>
  <si>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</si>
  <si>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</si>
  <si>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</si>
  <si>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</si>
  <si>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</si>
  <si>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</si>
  <si>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</si>
  <si>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</si>
  <si>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</si>
  <si>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</si>
  <si>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</si>
  <si>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</si>
  <si>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</si>
  <si>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</si>
  <si>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</si>
  <si>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</si>
  <si>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</si>
  <si>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</si>
  <si>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</si>
  <si>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</si>
  <si>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</si>
  <si>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</si>
  <si>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</si>
  <si>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</si>
  <si>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</si>
  <si>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</si>
  <si>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</si>
  <si>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</si>
  <si>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</si>
  <si>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</si>
  <si>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</si>
  <si>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</si>
  <si>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</si>
  <si>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</si>
  <si>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</si>
  <si>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</si>
  <si>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</si>
  <si>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</si>
  <si>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</si>
  <si>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</si>
  <si>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</si>
  <si>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</si>
  <si>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</si>
  <si>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</si>
  <si>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</si>
  <si>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</si>
  <si>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</si>
  <si>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</si>
  <si>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</si>
  <si>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</si>
  <si>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</si>
  <si>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</si>
  <si>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</si>
  <si>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</si>
  <si>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</si>
  <si>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</si>
  <si>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</si>
  <si>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</si>
  <si>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</si>
  <si>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</si>
  <si>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</si>
  <si>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</si>
  <si>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</si>
  <si>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</si>
  <si>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</si>
  <si>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</si>
  <si>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</si>
  <si>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</si>
  <si>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</si>
  <si>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</si>
  <si>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</si>
  <si>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</si>
  <si>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</si>
  <si>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</si>
  <si>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</si>
  <si>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</si>
  <si>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</si>
  <si>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</si>
  <si>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</si>
  <si>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</si>
  <si>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</si>
  <si>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</si>
  <si>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</si>
  <si>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</si>
  <si>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</si>
  <si>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</si>
  <si>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</si>
  <si>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</si>
  <si>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</si>
  <si>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</si>
  <si>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</si>
  <si>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</si>
  <si>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</si>
  <si>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</si>
  <si>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</si>
  <si>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</si>
  <si>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</si>
  <si>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</si>
  <si>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</si>
  <si>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</si>
  <si>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</si>
  <si>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</si>
  <si>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</si>
  <si>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</si>
  <si>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</si>
  <si>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</si>
  <si>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</si>
  <si>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</si>
  <si>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</si>
  <si>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</si>
  <si>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</si>
  <si>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</si>
  <si>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</si>
  <si>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</si>
  <si>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</si>
  <si>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</si>
  <si>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</si>
  <si>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</si>
  <si>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</si>
  <si>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</si>
  <si>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</si>
  <si>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</si>
  <si>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</si>
  <si>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</si>
  <si>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</si>
  <si>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</si>
  <si>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</si>
  <si>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</si>
  <si>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</si>
  <si>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</si>
  <si>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</si>
  <si>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</si>
  <si>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</si>
  <si>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</si>
  <si>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</si>
  <si>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</si>
  <si>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</si>
  <si>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</si>
  <si>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</si>
  <si>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</si>
  <si>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</si>
  <si>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</si>
  <si>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</si>
  <si>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</si>
  <si>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</si>
  <si>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</si>
  <si>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</si>
  <si>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</si>
  <si>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</si>
  <si>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</si>
  <si>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</si>
  <si>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</si>
  <si>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</si>
  <si>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</si>
  <si>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</si>
  <si>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</si>
  <si>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</si>
  <si>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</si>
  <si>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</si>
  <si>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</si>
  <si>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</si>
  <si>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</si>
  <si>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</si>
  <si>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</si>
  <si>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</si>
  <si>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</si>
  <si>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</si>
  <si>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</si>
  <si>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</si>
  <si>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</si>
  <si>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</si>
  <si>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</si>
  <si>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</si>
  <si>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</si>
  <si>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</si>
  <si>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</si>
  <si>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</si>
  <si>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</si>
  <si>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</si>
  <si>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</si>
  <si>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</si>
  <si>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</si>
  <si>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</si>
  <si>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</si>
  <si>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</si>
  <si>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</si>
  <si>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</si>
  <si>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</si>
  <si>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</si>
  <si>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</si>
  <si>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</si>
  <si>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</si>
  <si>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</si>
  <si>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</si>
  <si>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</si>
  <si>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</si>
  <si>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</si>
  <si>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</si>
  <si>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</si>
  <si>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</si>
  <si>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</si>
  <si>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</si>
  <si>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</si>
  <si>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</si>
  <si>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</si>
  <si>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</si>
  <si>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</si>
  <si>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</si>
  <si>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</si>
  <si>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</si>
  <si>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</si>
  <si>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</si>
  <si>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</si>
  <si>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</si>
  <si>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</si>
  <si>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</si>
  <si>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</si>
  <si>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</si>
  <si>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</si>
  <si>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</si>
  <si>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</si>
  <si>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</si>
  <si>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</si>
  <si>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</si>
  <si>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</si>
  <si>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</si>
  <si>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</si>
  <si>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</si>
  <si>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</si>
  <si>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</si>
  <si>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</si>
  <si>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</si>
  <si>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</si>
  <si>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</si>
  <si>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</si>
  <si>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</si>
  <si>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</si>
  <si>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</si>
  <si>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</si>
  <si>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</si>
  <si>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</si>
  <si>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</si>
  <si>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</si>
  <si>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</si>
  <si>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</si>
  <si>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</si>
  <si>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</si>
  <si>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</si>
  <si>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</si>
  <si>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</si>
  <si>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</si>
  <si>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</si>
  <si>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</si>
  <si>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</si>
  <si>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</si>
  <si>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</si>
  <si>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</si>
  <si>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</si>
  <si>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</si>
  <si>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</si>
  <si>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</si>
  <si>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</si>
  <si>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</si>
  <si>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</si>
  <si>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</si>
  <si>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</si>
  <si>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</si>
  <si>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</si>
  <si>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</si>
  <si>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</si>
  <si>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</si>
  <si>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</si>
  <si>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</si>
  <si>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</si>
  <si>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</si>
  <si>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</si>
  <si>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</si>
  <si>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</si>
  <si>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</si>
  <si>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</si>
  <si>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</si>
  <si>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</si>
  <si>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</si>
  <si>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</si>
  <si>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</si>
  <si>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</si>
  <si>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</si>
  <si>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</si>
  <si>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</si>
  <si>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</si>
  <si>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</si>
  <si>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</si>
  <si>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</si>
  <si>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</si>
  <si>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</si>
  <si>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</si>
  <si>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</si>
  <si>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</si>
  <si>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</si>
  <si>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</si>
  <si>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</si>
  <si>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</si>
  <si>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</si>
  <si>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</si>
  <si>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</si>
  <si>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</si>
  <si>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</si>
  <si>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</si>
  <si>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</si>
  <si>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</si>
  <si>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</si>
  <si>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</si>
  <si>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</si>
  <si>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</si>
  <si>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</si>
  <si>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</si>
  <si>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</si>
  <si>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</si>
  <si>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</si>
  <si>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</si>
  <si>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</si>
  <si>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</si>
  <si>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</si>
  <si>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</si>
  <si>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</si>
  <si>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</si>
  <si>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</si>
  <si>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</si>
  <si>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</si>
  <si>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</si>
  <si>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</si>
  <si>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</si>
  <si>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</si>
  <si>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</si>
  <si>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</si>
  <si>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</si>
  <si>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</si>
  <si>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</si>
  <si>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</si>
  <si>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</si>
  <si>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</si>
  <si>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</si>
  <si>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</si>
  <si>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</si>
  <si>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</si>
  <si>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</si>
  <si>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</si>
  <si>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</si>
  <si>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</si>
  <si>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</si>
  <si>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</si>
  <si>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</si>
  <si>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</si>
  <si>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</si>
  <si>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</si>
  <si>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</si>
  <si>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</si>
  <si>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</si>
  <si>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</si>
  <si>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</si>
  <si>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</si>
  <si>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</si>
  <si>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</si>
  <si>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</si>
  <si>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</si>
  <si>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</si>
  <si>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</si>
  <si>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</si>
  <si>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</si>
  <si>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</si>
  <si>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</si>
  <si>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</si>
  <si>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</si>
  <si>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</si>
  <si>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</si>
  <si>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</si>
  <si>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</si>
  <si>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</si>
  <si>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</si>
  <si>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</si>
  <si>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</si>
  <si>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</si>
  <si>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</si>
  <si>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</si>
  <si>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</si>
  <si>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</si>
  <si>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</si>
  <si>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</si>
  <si>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</si>
  <si>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</si>
  <si>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</si>
  <si>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</si>
  <si>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</si>
  <si>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</si>
  <si>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</si>
  <si>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</si>
  <si>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</si>
  <si>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</si>
  <si>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</si>
  <si>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</si>
  <si>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</si>
  <si>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</si>
  <si>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</si>
  <si>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</si>
  <si>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</si>
  <si>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</si>
  <si>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</si>
  <si>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</si>
  <si>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</si>
  <si>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</si>
  <si>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</si>
  <si>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</si>
  <si>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</si>
  <si>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</si>
  <si>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</si>
  <si>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</si>
  <si>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</si>
  <si>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</si>
  <si>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</si>
  <si>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</si>
  <si>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</si>
  <si>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</si>
  <si>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</si>
  <si>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</si>
  <si>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</si>
  <si>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</si>
  <si>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</si>
  <si>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</si>
  <si>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</si>
  <si>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</si>
  <si>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</si>
  <si>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</si>
  <si>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</si>
  <si>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</si>
  <si>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</si>
  <si>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</si>
  <si>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</si>
  <si>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</si>
  <si>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</si>
  <si>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</si>
  <si>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</si>
  <si>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</si>
  <si>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</si>
  <si>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</si>
  <si>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</si>
  <si>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</si>
  <si>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</si>
  <si>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</si>
  <si>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</si>
  <si>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</si>
  <si>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</si>
  <si>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</si>
  <si>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</si>
  <si>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</si>
  <si>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</si>
  <si>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</si>
  <si>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</si>
  <si>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</si>
  <si>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</si>
  <si>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</si>
  <si>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</si>
  <si>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</si>
  <si>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</si>
  <si>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</si>
  <si>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</si>
  <si>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</si>
  <si>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</si>
  <si>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</si>
  <si>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</si>
  <si>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</si>
  <si>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</si>
  <si>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</si>
  <si>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</si>
  <si>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</si>
  <si>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</si>
  <si>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</si>
  <si>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</si>
  <si>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</si>
  <si>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</si>
  <si>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</si>
  <si>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</si>
  <si>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</si>
  <si>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</si>
  <si>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</si>
  <si>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</si>
  <si>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</si>
  <si>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</si>
  <si>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</si>
  <si>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</si>
  <si>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</si>
  <si>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</si>
  <si>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</si>
  <si>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</si>
  <si>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</si>
  <si>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</si>
  <si>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</si>
  <si>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</si>
  <si>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</si>
  <si>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</si>
  <si>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</si>
  <si>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</si>
  <si>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</si>
  <si>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</si>
  <si>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</si>
  <si>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</si>
  <si>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</si>
  <si>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</si>
  <si>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</si>
  <si>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</si>
  <si>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</si>
  <si>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</si>
  <si>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</si>
  <si>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</si>
  <si>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</si>
  <si>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</si>
  <si>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</si>
  <si>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</si>
  <si>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</si>
  <si>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</si>
  <si>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</si>
  <si>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</si>
  <si>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</si>
  <si>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</si>
  <si>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</si>
  <si>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</si>
  <si>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</si>
  <si>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</si>
  <si>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</si>
  <si>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</si>
  <si>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</si>
  <si>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</si>
  <si>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</si>
  <si>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</si>
  <si>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</si>
  <si>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</si>
  <si>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</si>
  <si>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</si>
  <si>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</si>
  <si>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</si>
  <si>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</si>
  <si>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</si>
  <si>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</si>
  <si>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</si>
  <si>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</si>
  <si>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</si>
  <si>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</si>
  <si>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</si>
  <si>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</si>
  <si>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</si>
  <si>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</si>
  <si>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</si>
  <si>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</si>
  <si>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</si>
  <si>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</si>
  <si>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</si>
  <si>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</si>
  <si>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</si>
  <si>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</si>
  <si>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</si>
  <si>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</si>
  <si>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</si>
  <si>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</si>
  <si>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</si>
  <si>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</si>
  <si>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</si>
  <si>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</si>
  <si>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</si>
  <si>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</si>
  <si>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</si>
  <si>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</si>
  <si>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</si>
  <si>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</si>
  <si>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</si>
  <si>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</si>
  <si>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</si>
  <si>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</si>
  <si>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</si>
  <si>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</si>
  <si>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</si>
  <si>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</si>
  <si>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</si>
  <si>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</si>
  <si>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</si>
  <si>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</si>
  <si>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</si>
  <si>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</si>
  <si>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</si>
  <si>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</si>
  <si>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</si>
  <si>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</si>
  <si>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</si>
  <si>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</si>
  <si>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</si>
  <si>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</si>
  <si>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</si>
  <si>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</si>
  <si>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</si>
  <si>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</si>
  <si>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</si>
  <si>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</si>
  <si>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</si>
  <si>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</si>
  <si>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</si>
  <si>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</si>
  <si>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</si>
  <si>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</si>
  <si>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</si>
  <si>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</si>
  <si>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</si>
  <si>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</si>
  <si>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</si>
  <si>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</si>
  <si>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</si>
  <si>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</si>
  <si>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</si>
  <si>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</si>
  <si>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</si>
  <si>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</si>
  <si>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</si>
  <si>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</si>
  <si>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</si>
  <si>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</si>
  <si>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</si>
  <si>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</si>
  <si>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</si>
  <si>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</si>
  <si>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</si>
  <si>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</si>
  <si>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</si>
  <si>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</si>
  <si>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</si>
  <si>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</si>
  <si>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</si>
  <si>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</si>
  <si>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</si>
  <si>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</si>
  <si>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</si>
  <si>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</si>
  <si>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</si>
  <si>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</si>
  <si>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</si>
  <si>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</si>
  <si>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</si>
  <si>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</si>
  <si>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</si>
  <si>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</si>
  <si>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</si>
  <si>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</si>
  <si>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</si>
  <si>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</si>
  <si>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</si>
  <si>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</si>
  <si>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</si>
  <si>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</si>
  <si>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</si>
  <si>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</si>
  <si>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</si>
  <si>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</si>
  <si>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</si>
  <si>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</si>
  <si>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</si>
  <si>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</si>
  <si>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</si>
  <si>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</si>
  <si>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</si>
  <si>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</si>
  <si>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</si>
  <si>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</si>
  <si>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</si>
  <si>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</si>
  <si>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</si>
  <si>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</si>
  <si>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</si>
  <si>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</si>
  <si>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</si>
  <si>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</si>
  <si>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</si>
  <si>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</si>
  <si>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</si>
  <si>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</si>
  <si>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</si>
  <si>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</si>
  <si>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</si>
  <si>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</si>
  <si>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</si>
  <si>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</si>
  <si>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</si>
  <si>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</si>
  <si>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</si>
  <si>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</si>
  <si>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</si>
  <si>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</si>
  <si>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</si>
  <si>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</si>
  <si>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</si>
  <si>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</si>
  <si>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</si>
  <si>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</si>
  <si>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</si>
  <si>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</si>
  <si>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</si>
  <si>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</si>
  <si>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</si>
  <si>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</si>
  <si>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</si>
  <si>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</si>
  <si>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</si>
  <si>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</si>
  <si>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</si>
  <si>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</si>
  <si>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</si>
  <si>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</si>
  <si>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</si>
  <si>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</si>
  <si>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</si>
  <si>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</si>
  <si>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</si>
  <si>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</si>
  <si>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</si>
  <si>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</si>
  <si>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</si>
  <si>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</si>
  <si>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</si>
  <si>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</si>
  <si>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</si>
  <si>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</si>
  <si>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</si>
  <si>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</si>
  <si>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</si>
  <si>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</si>
  <si>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</si>
  <si>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</si>
  <si>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</si>
  <si>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</si>
  <si>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</si>
  <si>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</si>
  <si>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</si>
  <si>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</si>
  <si>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</si>
  <si>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</si>
  <si>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</si>
  <si>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</si>
  <si>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</si>
  <si>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</si>
  <si>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</si>
  <si>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</si>
  <si>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</si>
  <si>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</si>
  <si>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</si>
  <si>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</si>
  <si>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</si>
  <si>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</si>
  <si>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</si>
  <si>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</si>
  <si>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</si>
  <si>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</si>
  <si>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</si>
  <si>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</si>
  <si>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</si>
  <si>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</si>
  <si>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</si>
  <si>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</si>
  <si>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</si>
  <si>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</si>
  <si>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</si>
  <si>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</si>
  <si>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</si>
  <si>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</si>
  <si>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</si>
  <si>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</si>
  <si>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</si>
  <si>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</si>
  <si>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</si>
  <si>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</si>
  <si>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</si>
  <si>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</si>
  <si>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</si>
  <si>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</si>
  <si>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</si>
  <si>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</si>
  <si>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</si>
  <si>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</si>
  <si>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</si>
  <si>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</si>
  <si>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</si>
  <si>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</si>
  <si>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</si>
  <si>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</si>
  <si>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</si>
  <si>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</si>
  <si>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</si>
  <si>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</si>
  <si>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</si>
  <si>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</si>
  <si>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</si>
  <si>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</si>
  <si>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</si>
  <si>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</si>
  <si>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</si>
  <si>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</si>
  <si>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</si>
  <si>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</si>
  <si>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</si>
  <si>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</si>
  <si>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</si>
  <si>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</si>
  <si>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</si>
  <si>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</si>
  <si>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</si>
  <si>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</si>
  <si>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</si>
  <si>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</si>
  <si>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</si>
  <si>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</si>
  <si>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</si>
  <si>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</si>
  <si>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</si>
  <si>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</si>
  <si>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</si>
  <si>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</si>
  <si>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</si>
  <si>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</si>
  <si>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</si>
  <si>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</si>
  <si>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</si>
  <si>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</si>
  <si>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</si>
  <si>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</si>
  <si>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</si>
  <si>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</si>
  <si>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</si>
  <si>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</si>
  <si>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</si>
  <si>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</si>
  <si>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</si>
  <si>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</si>
  <si>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</si>
  <si>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</si>
  <si>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</si>
  <si>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</si>
  <si>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</si>
  <si>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</si>
  <si>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</si>
  <si>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</si>
  <si>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</si>
  <si>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</si>
  <si>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</si>
  <si>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</si>
  <si>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</si>
  <si>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</si>
  <si>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</si>
  <si>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</si>
  <si>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</si>
  <si>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</si>
  <si>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</si>
  <si>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</si>
  <si>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</si>
  <si>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</si>
  <si>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</si>
  <si>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</si>
  <si>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</si>
  <si>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</si>
  <si>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</si>
  <si>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</si>
  <si>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</si>
  <si>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</si>
  <si>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</si>
  <si>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</si>
  <si>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</si>
  <si>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</si>
  <si>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</si>
  <si>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</si>
  <si>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</si>
  <si>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</si>
  <si>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</si>
  <si>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</si>
  <si>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</si>
  <si>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</si>
  <si>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</si>
  <si>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</si>
  <si>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</si>
  <si>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</si>
  <si>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</si>
  <si>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</si>
  <si>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</si>
  <si>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</si>
  <si>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</si>
  <si>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</si>
  <si>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</si>
  <si>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</si>
  <si>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</si>
  <si>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</si>
  <si>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</si>
  <si>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</si>
  <si>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</si>
  <si>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</si>
  <si>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</si>
  <si>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</si>
  <si>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</si>
  <si>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</si>
  <si>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</si>
  <si>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</si>
  <si>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</si>
  <si>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</si>
  <si>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</si>
  <si>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</si>
  <si>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</si>
  <si>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</si>
  <si>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</si>
  <si>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</si>
  <si>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</si>
  <si>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</si>
  <si>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</si>
  <si>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</si>
  <si>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</si>
  <si>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</si>
  <si>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</si>
  <si>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</si>
  <si>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</si>
  <si>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</si>
  <si>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</si>
  <si>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</si>
  <si>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</si>
  <si>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</si>
  <si>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</si>
  <si>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</si>
  <si>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</si>
  <si>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</si>
  <si>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</si>
  <si>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</si>
  <si>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</si>
  <si>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</si>
  <si>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</si>
  <si>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</si>
  <si>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</si>
  <si>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</si>
  <si>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</si>
  <si>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</si>
  <si>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</si>
  <si>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</si>
  <si>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</si>
  <si>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</si>
  <si>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</si>
  <si>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</si>
  <si>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</si>
  <si>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</si>
  <si>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</si>
  <si>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</si>
  <si>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</si>
  <si>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</si>
  <si>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</si>
  <si>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</si>
  <si>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</si>
  <si>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</si>
  <si>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</si>
  <si>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</si>
  <si>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</si>
  <si>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</si>
  <si>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</si>
  <si>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</si>
  <si>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</si>
  <si>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</si>
  <si>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</si>
  <si>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</si>
  <si>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</si>
  <si>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</si>
  <si>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</si>
  <si>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</si>
  <si>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</si>
  <si>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</si>
  <si>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</si>
  <si>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</si>
  <si>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</si>
  <si>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</si>
  <si>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</si>
  <si>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</si>
  <si>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</si>
  <si>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</si>
  <si>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</si>
  <si>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</si>
  <si>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</si>
  <si>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</si>
  <si>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</si>
  <si>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</si>
  <si>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</si>
  <si>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</si>
  <si>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</si>
  <si>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</si>
  <si>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</si>
  <si>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</si>
  <si>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</si>
  <si>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</si>
  <si>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</si>
  <si>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</si>
  <si>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</si>
  <si>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</si>
  <si>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</si>
  <si>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</si>
  <si>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</si>
  <si>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</si>
  <si>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</si>
  <si>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</si>
  <si>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</si>
  <si>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</si>
  <si>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</si>
  <si>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</si>
  <si>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</si>
  <si>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</si>
  <si>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</si>
  <si>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</si>
  <si>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</si>
  <si>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</si>
  <si>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</si>
  <si>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</si>
  <si>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</si>
  <si>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</si>
  <si>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</si>
  <si>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</si>
  <si>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</si>
  <si>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</si>
  <si>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</si>
  <si>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</si>
  <si>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</si>
  <si>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</si>
  <si>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</si>
  <si>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</si>
  <si>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</si>
  <si>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</si>
  <si>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</si>
  <si>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</si>
  <si>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</si>
  <si>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</si>
  <si>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</si>
  <si>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</si>
  <si>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</si>
  <si>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</si>
  <si>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</si>
  <si>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</si>
  <si>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</si>
  <si>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</si>
  <si>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</si>
  <si>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</si>
  <si>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</si>
  <si>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</si>
  <si>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</si>
  <si>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</si>
  <si>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</si>
  <si>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</si>
  <si>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</si>
  <si>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</si>
  <si>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</si>
  <si>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</si>
  <si>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</si>
  <si>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</si>
  <si>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</si>
  <si>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</si>
  <si>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</si>
  <si>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</si>
  <si>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</si>
  <si>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</si>
  <si>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</si>
  <si>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</si>
  <si>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</si>
  <si>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</si>
  <si>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</si>
  <si>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</si>
  <si>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</si>
  <si>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</si>
  <si>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</si>
  <si>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</si>
  <si>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</si>
  <si>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</si>
  <si>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</si>
  <si>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</si>
  <si>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</si>
  <si>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</si>
  <si>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</si>
  <si>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</si>
  <si>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</si>
  <si>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</si>
  <si>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</si>
  <si>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</si>
  <si>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</si>
  <si>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</si>
  <si>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</si>
  <si>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</si>
  <si>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</si>
  <si>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</si>
  <si>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</si>
  <si>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</si>
  <si>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</si>
  <si>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</si>
  <si>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</si>
  <si>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</si>
  <si>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</si>
  <si>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</si>
  <si>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</si>
  <si>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</si>
  <si>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</si>
  <si>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</si>
  <si>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</si>
  <si>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</si>
  <si>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</si>
  <si>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</si>
  <si>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</si>
  <si>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</si>
  <si>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</si>
  <si>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</si>
  <si>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</si>
  <si>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</si>
  <si>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</si>
  <si>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</si>
  <si>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</si>
  <si>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</si>
  <si>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</si>
  <si>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</si>
  <si>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</si>
  <si>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</si>
  <si>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</si>
  <si>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</si>
  <si>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</si>
  <si>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</si>
  <si>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</si>
  <si>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</si>
  <si>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</si>
  <si>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</si>
  <si>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</si>
  <si>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</si>
  <si>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</si>
  <si>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</si>
  <si>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</si>
  <si>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</si>
  <si>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</si>
  <si>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</si>
  <si>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</si>
  <si>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</si>
  <si>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</si>
  <si>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</si>
  <si>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</si>
  <si>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</si>
  <si>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</si>
  <si>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</si>
  <si>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</si>
  <si>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</si>
  <si>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</si>
  <si>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</si>
  <si>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</si>
  <si>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</si>
  <si>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</si>
  <si>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</si>
  <si>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</si>
  <si>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</si>
  <si>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</si>
  <si>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</si>
  <si>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</si>
  <si>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</si>
  <si>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</si>
  <si>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</si>
  <si>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</si>
  <si>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</si>
  <si>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</si>
  <si>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</si>
  <si>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</si>
  <si>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</si>
  <si>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</si>
  <si>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</si>
  <si>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</si>
  <si>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</si>
  <si>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</si>
  <si>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</si>
  <si>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</si>
  <si>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</si>
  <si>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</si>
  <si>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</si>
  <si>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</si>
  <si>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</si>
  <si>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</si>
  <si>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</si>
  <si>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</si>
  <si>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</si>
  <si>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</si>
  <si>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</si>
  <si>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</si>
  <si>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</si>
  <si>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</si>
  <si>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</si>
  <si>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</si>
  <si>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</si>
  <si>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</si>
  <si>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</si>
  <si>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</si>
  <si>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</si>
  <si>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</si>
  <si>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</si>
  <si>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</si>
  <si>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</si>
  <si>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</si>
  <si>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</si>
  <si>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</si>
  <si>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</si>
  <si>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</si>
  <si>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</si>
  <si>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</si>
  <si>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</si>
  <si>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</si>
  <si>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</si>
  <si>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</si>
  <si>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</si>
  <si>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</si>
  <si>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</si>
  <si>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</si>
  <si>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</si>
  <si>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</si>
  <si>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</si>
  <si>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</si>
  <si>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</si>
  <si>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</si>
  <si>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</si>
  <si>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</si>
  <si>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</si>
  <si>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</si>
  <si>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</si>
  <si>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</si>
  <si>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</si>
  <si>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</si>
  <si>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</si>
  <si>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</si>
  <si>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</si>
  <si>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</si>
  <si>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</si>
  <si>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</si>
  <si>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</si>
  <si>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</si>
  <si>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</si>
  <si>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</si>
  <si>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</si>
  <si>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</si>
  <si>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</si>
  <si>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</si>
  <si>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</si>
  <si>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</si>
  <si>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</si>
  <si>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</si>
  <si>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</si>
  <si>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</si>
  <si>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</si>
  <si>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</si>
  <si>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</si>
  <si>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</si>
  <si>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</si>
  <si>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</si>
  <si>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</si>
  <si>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</si>
  <si>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</si>
  <si>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</si>
  <si>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</si>
  <si>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</si>
  <si>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</si>
  <si>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</si>
  <si>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</si>
  <si>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</si>
  <si>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</si>
  <si>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</si>
  <si>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</si>
  <si>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</si>
  <si>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</si>
  <si>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</si>
  <si>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</si>
  <si>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</si>
  <si>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</si>
  <si>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</si>
  <si>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</si>
  <si>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</si>
  <si>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</si>
  <si>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</si>
  <si>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</si>
  <si>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</si>
  <si>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</si>
  <si>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</si>
  <si>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</si>
  <si>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</si>
  <si>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</si>
  <si>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</si>
  <si>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</si>
  <si>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</si>
  <si>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</si>
  <si>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</si>
  <si>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</si>
  <si>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</si>
  <si>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</si>
  <si>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</si>
  <si>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</si>
  <si>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</si>
  <si>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</si>
  <si>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</si>
  <si>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</si>
  <si>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</si>
  <si>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</si>
  <si>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</si>
  <si>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</si>
  <si>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</si>
  <si>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</si>
  <si>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</si>
  <si>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</si>
  <si>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</si>
  <si>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</si>
  <si>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</si>
  <si>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</si>
  <si>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</si>
  <si>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</si>
  <si>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</si>
  <si>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</si>
  <si>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</si>
  <si>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</si>
  <si>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</si>
  <si>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</si>
  <si>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</si>
  <si>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</si>
  <si>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</si>
  <si>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</si>
  <si>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</si>
  <si>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</si>
  <si>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</si>
  <si>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</si>
  <si>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</si>
  <si>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</si>
  <si>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</si>
  <si>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</si>
  <si>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</si>
  <si>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</si>
  <si>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</si>
  <si>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</si>
  <si>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</si>
  <si>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</si>
  <si>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</si>
  <si>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</si>
  <si>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</si>
  <si>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</si>
  <si>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</si>
  <si>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</si>
  <si>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</si>
  <si>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</si>
  <si>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</si>
  <si>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</si>
  <si>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</si>
  <si>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</si>
  <si>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</si>
  <si>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</si>
  <si>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</si>
  <si>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</si>
  <si>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</si>
  <si>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</si>
  <si>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</si>
  <si>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</si>
  <si>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</si>
  <si>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</si>
  <si>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</si>
  <si>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</si>
  <si>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</si>
  <si>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</si>
  <si>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</si>
  <si>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</si>
  <si>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</si>
  <si>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</si>
  <si>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</si>
  <si>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</si>
  <si>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</si>
  <si>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</si>
  <si>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</si>
  <si>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</si>
  <si>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</si>
  <si>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</si>
  <si>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</si>
  <si>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</si>
  <si>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</si>
  <si>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</si>
  <si>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</si>
  <si>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</si>
  <si>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</si>
  <si>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</si>
  <si>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</si>
  <si>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</si>
  <si>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</si>
  <si>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</si>
  <si>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</si>
  <si>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</si>
  <si>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</si>
  <si>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</si>
  <si>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</si>
  <si>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</si>
  <si>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</si>
  <si>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</si>
  <si>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</si>
  <si>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</si>
  <si>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</si>
  <si>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</si>
  <si>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</si>
  <si>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</si>
  <si>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</si>
  <si>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</si>
  <si>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</si>
  <si>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</si>
  <si>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</si>
  <si>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</si>
  <si>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</si>
  <si>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</si>
  <si>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</si>
  <si>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</si>
  <si>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</si>
  <si>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</si>
  <si>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</si>
  <si>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</si>
  <si>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</si>
  <si>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</si>
  <si>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</si>
  <si>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</si>
  <si>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</si>
  <si>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</si>
  <si>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</si>
  <si>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</si>
  <si>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</si>
  <si>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</si>
  <si>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</si>
  <si>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</si>
  <si>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</si>
  <si>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</si>
  <si>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</si>
  <si>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</si>
  <si>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</si>
  <si>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</si>
  <si>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</si>
  <si>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</si>
  <si>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</si>
  <si>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</si>
  <si>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</si>
  <si>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</si>
  <si>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</si>
  <si>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</si>
  <si>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</si>
  <si>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</si>
  <si>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</si>
  <si>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</si>
  <si>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</si>
  <si>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</si>
  <si>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</si>
  <si>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</si>
  <si>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</si>
  <si>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</si>
  <si>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</si>
  <si>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</si>
  <si>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</si>
  <si>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</si>
  <si>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</si>
  <si>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</si>
  <si>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</si>
  <si>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</si>
  <si>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</si>
  <si>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</si>
  <si>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</si>
  <si>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</si>
  <si>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</si>
  <si>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</si>
  <si>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</si>
  <si>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</si>
  <si>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</si>
  <si>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</si>
  <si>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</si>
  <si>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</si>
  <si>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</si>
  <si>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</si>
  <si>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</si>
  <si>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</si>
  <si>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</si>
  <si>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</si>
  <si>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</si>
  <si>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</si>
  <si>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</si>
  <si>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</si>
  <si>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</si>
  <si>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</si>
  <si>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</si>
  <si>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</si>
  <si>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</si>
  <si>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</si>
  <si>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</si>
  <si>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</si>
  <si>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</si>
  <si>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</si>
  <si>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</si>
  <si>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</si>
  <si>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</si>
  <si>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</si>
  <si>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</si>
  <si>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</si>
  <si>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</si>
  <si>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</si>
  <si>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</si>
  <si>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</si>
  <si>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</si>
  <si>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</si>
  <si>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</si>
  <si>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</si>
  <si>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</si>
  <si>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</si>
  <si>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</si>
  <si>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</si>
  <si>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</si>
  <si>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</si>
  <si>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</si>
  <si>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</si>
  <si>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</si>
  <si>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</si>
  <si>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</si>
  <si>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</si>
  <si>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</si>
  <si>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</si>
  <si>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</si>
  <si>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</si>
  <si>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</si>
  <si>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</si>
  <si>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</si>
  <si>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</si>
  <si>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</si>
  <si>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</si>
  <si>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</si>
  <si>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</si>
  <si>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</si>
  <si>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</si>
  <si>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</si>
  <si>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</si>
  <si>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</si>
  <si>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</si>
  <si>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</si>
  <si>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</si>
  <si>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</si>
  <si>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</si>
  <si>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</si>
  <si>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</si>
  <si>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</si>
  <si>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</si>
  <si>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</si>
  <si>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</si>
  <si>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</si>
  <si>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</si>
  <si>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</si>
  <si>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</si>
  <si>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</si>
  <si>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</si>
  <si>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</si>
  <si>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</si>
  <si>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</si>
  <si>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</si>
  <si>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</si>
  <si>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</si>
  <si>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</si>
  <si>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</si>
  <si>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</si>
  <si>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</si>
  <si>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</si>
  <si>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</si>
  <si>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</si>
  <si>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</si>
  <si>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</si>
  <si>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</si>
  <si>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</si>
  <si>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</si>
  <si>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</si>
  <si>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</si>
  <si>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</si>
  <si>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</si>
  <si>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</si>
  <si>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</si>
  <si>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</si>
  <si>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</si>
  <si>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</si>
  <si>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</si>
  <si>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</si>
  <si>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</si>
  <si>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</si>
  <si>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</si>
  <si>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</si>
  <si>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</si>
  <si>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</si>
  <si>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</si>
  <si>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</si>
  <si>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</si>
  <si>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</si>
  <si>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</si>
  <si>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</si>
  <si>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</si>
  <si>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</si>
  <si>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</si>
  <si>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</si>
  <si>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</si>
  <si>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</si>
  <si>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</si>
  <si>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</si>
  <si>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</si>
  <si>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</si>
  <si>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</si>
  <si>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</si>
  <si>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</si>
  <si>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</si>
  <si>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</si>
  <si>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</si>
  <si>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</si>
  <si>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</si>
  <si>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</si>
  <si>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</si>
  <si>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</si>
  <si>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</si>
  <si>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</si>
  <si>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</si>
  <si>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</si>
  <si>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</si>
  <si>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</si>
  <si>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</si>
  <si>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</si>
  <si>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</si>
  <si>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</si>
  <si>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</si>
  <si>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</si>
  <si>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</si>
  <si>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</si>
  <si>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</si>
  <si>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</si>
  <si>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</si>
  <si>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</si>
  <si>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</si>
  <si>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</si>
  <si>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</si>
  <si>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</si>
  <si>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</si>
  <si>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</si>
  <si>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</si>
  <si>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</si>
  <si>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</si>
  <si>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</si>
  <si>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</si>
  <si>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</si>
  <si>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</si>
  <si>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</si>
  <si>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</si>
  <si>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</si>
  <si>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</si>
  <si>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</si>
  <si>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</si>
  <si>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</si>
  <si>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</si>
  <si>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</si>
  <si>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</si>
  <si>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</si>
  <si>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</si>
  <si>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</si>
  <si>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</si>
  <si>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</si>
  <si>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</si>
  <si>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</si>
  <si>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</si>
  <si>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</si>
  <si>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</si>
  <si>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</si>
  <si>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</si>
  <si>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</si>
  <si>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</si>
  <si>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</si>
  <si>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</si>
  <si>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</si>
  <si>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</si>
  <si>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</si>
  <si>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</si>
  <si>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</si>
  <si>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</si>
  <si>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</si>
  <si>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</si>
  <si>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</si>
  <si>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</si>
  <si>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</si>
  <si>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</si>
  <si>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</si>
  <si>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</si>
  <si>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</si>
  <si>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</si>
  <si>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</si>
  <si>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</si>
  <si>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</si>
  <si>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</si>
  <si>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</si>
  <si>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</si>
  <si>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</si>
  <si>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</si>
  <si>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</si>
  <si>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</si>
  <si>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</si>
  <si>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</si>
  <si>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</si>
  <si>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</si>
  <si>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</si>
  <si>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</si>
  <si>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</si>
  <si>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</si>
  <si>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</si>
  <si>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</si>
  <si>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</si>
  <si>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</si>
  <si>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</si>
  <si>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</si>
  <si>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</si>
  <si>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</si>
  <si>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</si>
  <si>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</si>
  <si>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</si>
  <si>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</si>
  <si>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</si>
  <si>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</si>
  <si>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</si>
  <si>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</si>
  <si>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</si>
  <si>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</si>
  <si>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</si>
  <si>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</si>
  <si>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</si>
  <si>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</si>
  <si>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</si>
  <si>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</si>
  <si>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</si>
  <si>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</si>
  <si>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</si>
  <si>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</si>
  <si>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</si>
  <si>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</si>
  <si>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</si>
  <si>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</si>
  <si>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</si>
  <si>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</si>
  <si>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</si>
  <si>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</si>
  <si>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</si>
  <si>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</si>
  <si>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</si>
  <si>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</si>
  <si>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</si>
  <si>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</si>
  <si>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</si>
  <si>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</si>
  <si>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</si>
  <si>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</si>
  <si>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</si>
  <si>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</si>
  <si>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</si>
  <si>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</si>
  <si>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</si>
  <si>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</si>
  <si>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</si>
  <si>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</si>
  <si>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</si>
  <si>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</si>
  <si>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</si>
  <si>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</si>
  <si>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</si>
  <si>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</si>
  <si>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</si>
  <si>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</si>
  <si>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</si>
  <si>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</si>
  <si>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</si>
  <si>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</si>
  <si>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</si>
  <si>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</si>
  <si>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</si>
  <si>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</si>
  <si>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</si>
  <si>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</si>
  <si>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</si>
  <si>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</si>
  <si>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</si>
  <si>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</si>
  <si>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</si>
  <si>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</si>
  <si>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</si>
  <si>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</si>
  <si>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</si>
  <si>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</si>
  <si>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</si>
  <si>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</si>
  <si>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</si>
  <si>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</si>
  <si>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</si>
  <si>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</si>
  <si>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</si>
  <si>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</si>
  <si>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</si>
  <si>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</si>
  <si>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</si>
  <si>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</si>
  <si>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</si>
  <si>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</si>
  <si>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</si>
  <si>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</si>
  <si>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</si>
  <si>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</si>
  <si>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</si>
  <si>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</si>
  <si>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</si>
  <si>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</si>
  <si>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</si>
  <si>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</si>
  <si>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</si>
  <si>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</si>
  <si>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</si>
  <si>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</si>
  <si>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</si>
  <si>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</si>
  <si>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</si>
  <si>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</si>
  <si>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</si>
  <si>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</si>
  <si>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</si>
  <si>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</si>
  <si>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</si>
  <si>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</si>
  <si>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</si>
  <si>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</si>
  <si>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</si>
  <si>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</si>
  <si>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</si>
  <si>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</si>
  <si>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</si>
  <si>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</si>
  <si>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</si>
  <si>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</si>
  <si>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</si>
  <si>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</si>
  <si>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</si>
  <si>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</si>
  <si>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</si>
  <si>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</si>
  <si>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</si>
  <si>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</si>
  <si>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</si>
  <si>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</si>
  <si>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</si>
  <si>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</si>
  <si>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</si>
  <si>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</si>
  <si>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</si>
  <si>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</si>
  <si>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</si>
  <si>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</si>
  <si>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</si>
  <si>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</si>
  <si>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</si>
  <si>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</si>
  <si>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</si>
  <si>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</si>
  <si>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</si>
  <si>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</si>
  <si>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</si>
  <si>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</si>
  <si>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</si>
  <si>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</si>
  <si>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</si>
  <si>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</si>
  <si>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</si>
  <si>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</si>
  <si>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</si>
  <si>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</si>
  <si>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</si>
  <si>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</si>
  <si>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</si>
  <si>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</si>
  <si>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</si>
  <si>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</si>
  <si>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</si>
  <si>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</si>
  <si>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</si>
  <si>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</si>
  <si>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</si>
  <si>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</si>
  <si>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</si>
  <si>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</si>
  <si>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</si>
  <si>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</si>
  <si>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</si>
  <si>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</si>
  <si>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</si>
  <si>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</si>
  <si>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</si>
  <si>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</si>
  <si>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</si>
  <si>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</si>
  <si>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</si>
  <si>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</si>
  <si>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</si>
  <si>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</si>
  <si>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</si>
  <si>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</si>
  <si>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</si>
  <si>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</si>
  <si>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</si>
  <si>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</si>
  <si>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</si>
  <si>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</si>
  <si>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</si>
  <si>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</si>
  <si>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</si>
  <si>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</si>
  <si>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</si>
  <si>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</si>
  <si>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</si>
  <si>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</si>
  <si>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</si>
  <si>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</si>
  <si>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</si>
  <si>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</si>
  <si>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</si>
  <si>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</si>
  <si>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</si>
  <si>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</si>
  <si>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</si>
  <si>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</si>
  <si>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</si>
  <si>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</si>
  <si>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</si>
  <si>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</si>
  <si>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</si>
  <si>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</si>
  <si>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</si>
  <si>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</si>
  <si>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</si>
  <si>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</si>
  <si>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</si>
  <si>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</si>
  <si>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</si>
  <si>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</si>
  <si>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</si>
  <si>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</si>
  <si>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</si>
  <si>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</si>
  <si>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</si>
  <si>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</si>
  <si>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</si>
  <si>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</si>
  <si>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</si>
  <si>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</si>
  <si>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</si>
  <si>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</si>
  <si>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</si>
  <si>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</si>
  <si>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</si>
  <si>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</si>
  <si>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</si>
  <si>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</si>
  <si>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</si>
  <si>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</si>
  <si>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</si>
  <si>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</si>
  <si>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</si>
  <si>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</si>
  <si>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</si>
  <si>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</si>
  <si>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</si>
  <si>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</si>
  <si>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</si>
  <si>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</si>
  <si>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</si>
  <si>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</si>
  <si>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</si>
  <si>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</si>
  <si>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</si>
  <si>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</si>
  <si>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</si>
  <si>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</si>
  <si>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</si>
  <si>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</si>
  <si>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</si>
  <si>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</si>
  <si>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</si>
  <si>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</si>
  <si>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</si>
  <si>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</si>
  <si>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</si>
  <si>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</si>
  <si>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</si>
  <si>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</si>
  <si>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</si>
  <si>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</si>
  <si>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</si>
  <si>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</si>
  <si>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</si>
  <si>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</si>
  <si>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</si>
  <si>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</si>
  <si>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</si>
  <si>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</si>
  <si>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</si>
  <si>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</si>
  <si>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</si>
  <si>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</si>
  <si>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</si>
  <si>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</si>
  <si>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</si>
  <si>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</si>
  <si>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</si>
  <si>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</si>
  <si>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</si>
  <si>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</si>
  <si>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</si>
  <si>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</si>
  <si>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</si>
  <si>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</si>
  <si>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</si>
  <si>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</si>
  <si>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</si>
  <si>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</si>
  <si>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</si>
  <si>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</si>
  <si>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</si>
  <si>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</si>
  <si>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</si>
  <si>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</si>
  <si>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</si>
  <si>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</si>
  <si>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</si>
  <si>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</si>
  <si>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</si>
  <si>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</si>
  <si>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</si>
  <si>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</si>
  <si>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</si>
  <si>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</si>
  <si>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</si>
  <si>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</si>
  <si>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</si>
  <si>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</si>
  <si>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</si>
  <si>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</si>
  <si>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</si>
  <si>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</si>
  <si>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</si>
  <si>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</si>
  <si>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</si>
  <si>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</si>
  <si>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</si>
  <si>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</si>
  <si>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</si>
  <si>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</si>
  <si>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</si>
  <si>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</si>
  <si>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</si>
  <si>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</si>
  <si>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</si>
  <si>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</si>
  <si>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</si>
  <si>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</si>
  <si>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</si>
  <si>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</si>
  <si>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</si>
  <si>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</si>
  <si>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</si>
  <si>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</si>
  <si>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</si>
  <si>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</si>
  <si>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</si>
  <si>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</si>
  <si>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</si>
  <si>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</si>
  <si>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</si>
  <si>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</si>
  <si>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</si>
  <si>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</si>
  <si>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</si>
  <si>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</si>
  <si>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</si>
  <si>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</si>
  <si>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</si>
  <si>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</si>
  <si>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</si>
  <si>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</si>
  <si>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</si>
  <si>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</si>
  <si>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</si>
  <si>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</si>
  <si>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</si>
  <si>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</si>
  <si>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</si>
  <si>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</si>
  <si>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</si>
  <si>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</si>
  <si>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</si>
  <si>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</si>
  <si>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</si>
  <si>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</si>
  <si>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</si>
  <si>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</si>
  <si>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</si>
  <si>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</si>
  <si>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</si>
  <si>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</si>
  <si>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</si>
  <si>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</si>
  <si>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</si>
  <si>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</si>
  <si>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</si>
  <si>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</si>
  <si>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</si>
  <si>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</si>
  <si>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</si>
  <si>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</si>
  <si>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</si>
  <si>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</si>
  <si>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</si>
  <si>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</si>
  <si>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</si>
  <si>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</si>
  <si>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</si>
  <si>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</si>
  <si>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</si>
  <si>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</si>
  <si>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</si>
  <si>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</si>
  <si>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</si>
  <si>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</si>
  <si>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</si>
  <si>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</si>
  <si>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</si>
  <si>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</si>
  <si>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</si>
  <si>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</si>
  <si>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</si>
  <si>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</si>
  <si>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</si>
  <si>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</si>
  <si>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</si>
  <si>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</si>
  <si>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</si>
  <si>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</si>
  <si>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</si>
  <si>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</si>
  <si>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</si>
  <si>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</si>
  <si>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</si>
  <si>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</si>
  <si>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</si>
  <si>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</si>
  <si>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</si>
  <si>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</si>
  <si>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</si>
  <si>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</si>
  <si>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</si>
  <si>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</si>
  <si>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</si>
  <si>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</si>
  <si>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</si>
  <si>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</si>
  <si>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</si>
  <si>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</si>
  <si>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</si>
  <si>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</si>
  <si>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</si>
  <si>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</si>
  <si>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</si>
  <si>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</si>
  <si>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</si>
  <si>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</si>
  <si>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</si>
  <si>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</si>
  <si>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</si>
  <si>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</si>
  <si>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</si>
  <si>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</si>
  <si>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</si>
  <si>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</si>
  <si>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</si>
  <si>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</si>
  <si>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</si>
  <si>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</si>
  <si>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</si>
  <si>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</si>
  <si>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</si>
  <si>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</si>
  <si>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</si>
  <si>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</si>
  <si>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</si>
  <si>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</si>
  <si>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</si>
  <si>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</si>
  <si>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</si>
  <si>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</si>
  <si>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</si>
  <si>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</si>
  <si>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</si>
  <si>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</si>
  <si>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</si>
  <si>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</si>
  <si>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</si>
  <si>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</si>
  <si>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</si>
  <si>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</si>
  <si>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</si>
  <si>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</si>
  <si>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</si>
  <si>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</si>
  <si>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</si>
  <si>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</si>
  <si>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</si>
  <si>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</si>
  <si>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</si>
  <si>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</si>
  <si>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</si>
  <si>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</si>
  <si>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</si>
  <si>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</si>
  <si>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</si>
  <si>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</si>
  <si>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</si>
  <si>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</si>
  <si>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</si>
  <si>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</si>
  <si>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</si>
  <si>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</si>
  <si>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</si>
  <si>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</si>
  <si>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</si>
  <si>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</si>
  <si>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</si>
  <si>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</si>
  <si>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</si>
  <si>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</si>
  <si>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</si>
  <si>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</si>
  <si>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</si>
  <si>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</si>
  <si>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</si>
  <si>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</si>
  <si>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</si>
  <si>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</si>
  <si>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</si>
  <si>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</si>
  <si>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</si>
  <si>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</si>
  <si>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</si>
  <si>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</si>
  <si>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</si>
  <si>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</si>
  <si>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</si>
  <si>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</si>
  <si>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</si>
  <si>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</si>
  <si>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</si>
  <si>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</si>
  <si>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</si>
  <si>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</si>
  <si>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</si>
  <si>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</si>
  <si>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</si>
  <si>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</si>
  <si>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</si>
  <si>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</si>
  <si>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</si>
  <si>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</si>
  <si>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</si>
  <si>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</si>
  <si>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</si>
  <si>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</si>
  <si>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</si>
  <si>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</si>
  <si>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</si>
  <si>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</si>
  <si>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</si>
  <si>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</si>
  <si>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</si>
  <si>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</si>
  <si>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</si>
  <si>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</si>
  <si>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</si>
  <si>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</si>
  <si>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</si>
  <si>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</si>
  <si>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</si>
  <si>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</si>
  <si>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</si>
  <si>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</si>
  <si>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</si>
  <si>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</si>
  <si>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</si>
  <si>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</si>
  <si>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</si>
  <si>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</si>
  <si>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</si>
  <si>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</si>
  <si>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</si>
  <si>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</si>
  <si>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</si>
  <si>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</si>
  <si>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</si>
  <si>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</si>
  <si>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</si>
  <si>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</si>
  <si>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</si>
  <si>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</si>
  <si>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</si>
  <si>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</si>
  <si>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</si>
  <si>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</si>
  <si>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</si>
  <si>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</si>
  <si>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</si>
  <si>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</si>
  <si>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</si>
  <si>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</si>
  <si>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</si>
  <si>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</si>
  <si>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</si>
  <si>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</si>
  <si>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</si>
  <si>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</si>
  <si>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</si>
  <si>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</si>
  <si>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</si>
  <si>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</si>
  <si>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</si>
  <si>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</si>
  <si>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</si>
  <si>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</si>
  <si>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</si>
  <si>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</si>
  <si>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</si>
  <si>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</si>
  <si>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</si>
  <si>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</si>
  <si>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</si>
  <si>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</si>
  <si>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</si>
  <si>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</si>
  <si>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</si>
  <si>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</si>
  <si>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</si>
  <si>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</si>
  <si>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</si>
  <si>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</si>
  <si>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</si>
  <si>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</si>
  <si>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</si>
  <si>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</si>
  <si>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</si>
  <si>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</si>
  <si>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</si>
  <si>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</si>
  <si>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</si>
  <si>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</si>
  <si>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</si>
  <si>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</si>
  <si>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</si>
  <si>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</si>
  <si>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</si>
  <si>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</si>
  <si>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</si>
  <si>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</si>
  <si>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</si>
  <si>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</si>
  <si>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</si>
  <si>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</si>
  <si>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</si>
  <si>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</si>
  <si>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</si>
  <si>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</si>
  <si>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</si>
  <si>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</si>
  <si>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</si>
  <si>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</si>
  <si>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</si>
  <si>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</si>
  <si>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</si>
  <si>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</si>
  <si>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</si>
  <si>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</si>
  <si>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</si>
  <si>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</si>
  <si>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</si>
  <si>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</si>
  <si>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</si>
  <si>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</si>
  <si>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</si>
  <si>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</si>
  <si>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</si>
  <si>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</si>
  <si>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</si>
  <si>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</si>
  <si>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</si>
  <si>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</si>
  <si>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</si>
  <si>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</si>
  <si>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</si>
  <si>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</si>
  <si>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</si>
  <si>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</si>
  <si>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</si>
  <si>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</si>
  <si>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</si>
  <si>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</si>
  <si>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</si>
  <si>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</si>
  <si>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</si>
  <si>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</si>
  <si>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</si>
  <si>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</si>
  <si>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</si>
  <si>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</si>
  <si>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</si>
  <si>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</si>
  <si>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</si>
  <si>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</si>
  <si>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</si>
  <si>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</si>
  <si>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</si>
  <si>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</si>
  <si>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</si>
  <si>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</si>
  <si>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</si>
  <si>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</si>
  <si>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</si>
  <si>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</si>
  <si>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</si>
  <si>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</si>
  <si>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</si>
  <si>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</si>
  <si>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</si>
  <si>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</si>
  <si>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</si>
  <si>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</si>
  <si>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</si>
  <si>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</si>
  <si>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</si>
  <si>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</si>
  <si>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</si>
  <si>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</si>
  <si>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</si>
  <si>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</si>
  <si>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</si>
  <si>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</si>
  <si>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</si>
  <si>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</si>
  <si>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</si>
  <si>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</si>
  <si>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</si>
  <si>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</si>
  <si>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</si>
  <si>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</si>
  <si>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</si>
  <si>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</si>
  <si>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</si>
  <si>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</si>
  <si>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</si>
  <si>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</si>
  <si>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</si>
  <si>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</si>
  <si>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</si>
  <si>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</si>
  <si>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</si>
  <si>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</si>
  <si>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</si>
  <si>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</si>
  <si>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</si>
  <si>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</si>
  <si>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</si>
  <si>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</si>
  <si>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</si>
  <si>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</si>
  <si>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</si>
  <si>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</si>
  <si>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</si>
  <si>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</si>
  <si>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</si>
  <si>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</si>
  <si>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</si>
  <si>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</si>
  <si>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</si>
  <si>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</si>
  <si>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</si>
  <si>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</si>
  <si>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</si>
  <si>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</si>
  <si>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</si>
  <si>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</si>
  <si>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</si>
  <si>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</si>
  <si>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</si>
  <si>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</si>
  <si>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</si>
  <si>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</si>
  <si>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</si>
  <si>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</si>
  <si>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</si>
  <si>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</si>
  <si>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</si>
  <si>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</si>
  <si>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</si>
  <si>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</si>
  <si>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</si>
  <si>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</si>
  <si>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</si>
  <si>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</si>
  <si>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</si>
  <si>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</si>
  <si>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</si>
  <si>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</si>
  <si>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</si>
  <si>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</si>
  <si>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</si>
  <si>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</si>
  <si>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</si>
  <si>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</si>
  <si>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</si>
  <si>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</si>
  <si>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</si>
  <si>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</si>
  <si>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</si>
  <si>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</si>
  <si>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</si>
  <si>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</si>
  <si>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</si>
  <si>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</si>
  <si>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</si>
  <si>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</si>
  <si>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</si>
  <si>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</si>
  <si>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</si>
  <si>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</si>
  <si>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</si>
  <si>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</si>
  <si>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</si>
  <si>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</si>
  <si>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</si>
  <si>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</si>
  <si>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</si>
  <si>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</si>
  <si>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</si>
  <si>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</si>
  <si>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</si>
  <si>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</si>
  <si>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</si>
  <si>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</si>
  <si>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</si>
  <si>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</si>
  <si>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</si>
  <si>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</si>
  <si>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</si>
  <si>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</si>
  <si>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</si>
  <si>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</si>
  <si>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</si>
  <si>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</si>
  <si>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</si>
  <si>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</si>
  <si>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</si>
  <si>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</si>
  <si>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</si>
  <si>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</si>
  <si>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</si>
  <si>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</si>
  <si>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</si>
  <si>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</si>
  <si>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</si>
  <si>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</si>
  <si>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</si>
  <si>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</si>
  <si>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</si>
  <si>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</si>
  <si>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</si>
  <si>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</si>
  <si>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</si>
  <si>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</si>
  <si>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</si>
  <si>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</si>
  <si>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</si>
  <si>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</si>
  <si>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</si>
  <si>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</si>
  <si>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</si>
  <si>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</si>
  <si>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</si>
  <si>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</si>
  <si>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</si>
  <si>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</si>
  <si>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</si>
  <si>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</si>
  <si>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</si>
  <si>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</si>
  <si>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</si>
  <si>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</si>
  <si>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</si>
  <si>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</si>
  <si>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</si>
  <si>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</si>
  <si>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</si>
  <si>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</si>
  <si>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</si>
  <si>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</si>
  <si>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</si>
  <si>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</si>
  <si>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</si>
  <si>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</si>
  <si>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</si>
  <si>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</si>
  <si>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</si>
  <si>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</si>
  <si>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</si>
  <si>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</si>
  <si>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</si>
  <si>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</si>
  <si>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</si>
  <si>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</si>
  <si>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</si>
  <si>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</si>
  <si>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</si>
  <si>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</si>
  <si>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</si>
  <si>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</si>
  <si>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</si>
  <si>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</si>
  <si>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</si>
  <si>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</si>
  <si>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</si>
  <si>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</si>
  <si>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</si>
  <si>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</si>
  <si>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</si>
  <si>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</si>
  <si>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</si>
  <si>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</si>
  <si>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</si>
  <si>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</si>
  <si>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</si>
  <si>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</si>
  <si>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</si>
  <si>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</si>
  <si>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</si>
  <si>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</si>
  <si>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</si>
  <si>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</si>
  <si>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</si>
  <si>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</si>
  <si>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</si>
  <si>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</si>
  <si>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</si>
  <si>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</si>
  <si>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</si>
  <si>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</si>
  <si>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</si>
  <si>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</si>
  <si>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</si>
  <si>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</si>
  <si>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</si>
  <si>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</si>
  <si>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</si>
  <si>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</si>
  <si>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</si>
  <si>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</si>
  <si>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</si>
  <si>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</si>
  <si>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</si>
  <si>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</si>
  <si>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</si>
  <si>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</si>
  <si>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</si>
  <si>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</si>
  <si>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</si>
  <si>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</si>
  <si>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</si>
  <si>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</si>
  <si>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</si>
  <si>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</si>
  <si>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</si>
  <si>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</si>
  <si>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</si>
  <si>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</si>
  <si>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</si>
  <si>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</si>
  <si>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</si>
  <si>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</si>
  <si>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</si>
  <si>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</si>
  <si>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</si>
  <si>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</si>
  <si>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</si>
  <si>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</si>
  <si>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</si>
  <si>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</si>
  <si>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</si>
  <si>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</si>
  <si>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</si>
  <si>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</si>
  <si>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</si>
  <si>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</si>
  <si>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</si>
  <si>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</si>
  <si>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</si>
  <si>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</si>
  <si>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</si>
  <si>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</si>
  <si>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</si>
  <si>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</si>
  <si>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</si>
  <si>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</si>
  <si>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</si>
  <si>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</si>
  <si>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</si>
  <si>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</si>
  <si>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</si>
  <si>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</si>
  <si>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</si>
  <si>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</si>
  <si>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</si>
  <si>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</si>
  <si>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</si>
  <si>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</si>
  <si>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</si>
  <si>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</si>
  <si>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</si>
  <si>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</si>
  <si>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</si>
  <si>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</si>
  <si>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</si>
  <si>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</si>
  <si>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</si>
  <si>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</si>
  <si>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</si>
  <si>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</si>
  <si>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</si>
  <si>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</si>
  <si>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</si>
  <si>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</si>
  <si>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</si>
  <si>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</si>
  <si>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</si>
  <si>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</si>
  <si>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</si>
  <si>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</si>
  <si>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</si>
  <si>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</si>
  <si>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</si>
  <si>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</si>
  <si>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</si>
  <si>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</si>
  <si>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</si>
  <si>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</si>
  <si>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</si>
  <si>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</si>
  <si>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</si>
  <si>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</si>
  <si>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</si>
  <si>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</si>
  <si>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</si>
  <si>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</si>
  <si>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</si>
  <si>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</si>
  <si>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</si>
  <si>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</si>
  <si>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</si>
  <si>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</si>
  <si>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</si>
  <si>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</si>
  <si>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</si>
  <si>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</si>
  <si>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</si>
  <si>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</si>
  <si>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</si>
  <si>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</si>
  <si>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</si>
  <si>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</si>
  <si>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</si>
  <si>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</si>
  <si>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</si>
  <si>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</si>
  <si>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</si>
  <si>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</si>
  <si>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</si>
  <si>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</si>
  <si>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</si>
  <si>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</si>
  <si>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</si>
  <si>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</si>
  <si>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</si>
  <si>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</si>
  <si>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</si>
  <si>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</si>
  <si>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</si>
  <si>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</si>
  <si>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</si>
  <si>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</si>
  <si>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</si>
  <si>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</si>
  <si>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</si>
  <si>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</si>
  <si>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</si>
  <si>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</si>
  <si>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</si>
  <si>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</si>
  <si>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</si>
  <si>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</si>
  <si>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</si>
  <si>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</si>
  <si>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</si>
  <si>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</si>
  <si>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</si>
  <si>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</si>
  <si>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</si>
  <si>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</si>
  <si>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</si>
  <si>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</si>
  <si>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</si>
  <si>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</si>
  <si>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</si>
  <si>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</si>
  <si>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</si>
  <si>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</si>
  <si>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</si>
  <si>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</si>
  <si>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</si>
  <si>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</si>
  <si>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</si>
  <si>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</si>
  <si>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</si>
  <si>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</si>
  <si>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</si>
  <si>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</si>
  <si>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</si>
  <si>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</si>
  <si>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</si>
  <si>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</si>
  <si>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</si>
  <si>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</si>
  <si>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</si>
  <si>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</si>
  <si>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</si>
  <si>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</si>
  <si>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</si>
  <si>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</si>
  <si>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</si>
  <si>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</si>
  <si>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</si>
  <si>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</si>
  <si>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</si>
  <si>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</si>
  <si>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</si>
  <si>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</si>
  <si>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</si>
  <si>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</si>
  <si>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</si>
  <si>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</si>
  <si>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</si>
  <si>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</si>
  <si>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</si>
  <si>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</si>
  <si>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</si>
  <si>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</si>
  <si>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</si>
  <si>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</si>
  <si>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</si>
  <si>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</si>
  <si>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</si>
  <si>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</si>
  <si>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</si>
  <si>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</si>
  <si>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</si>
  <si>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</si>
  <si>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</si>
  <si>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</si>
  <si>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</si>
  <si>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</si>
  <si>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</si>
  <si>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</si>
  <si>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</si>
  <si>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</si>
  <si>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</si>
  <si>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</si>
  <si>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</si>
  <si>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</si>
  <si>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</si>
  <si>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</si>
  <si>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</si>
  <si>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</si>
  <si>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</si>
  <si>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</si>
  <si>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</si>
  <si>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</si>
  <si>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</si>
  <si>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</si>
  <si>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</si>
  <si>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</si>
  <si>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</si>
  <si>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</si>
  <si>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</si>
  <si>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</si>
  <si>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</si>
  <si>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</si>
  <si>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</si>
  <si>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</si>
  <si>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</si>
  <si>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</si>
  <si>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</si>
  <si>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</si>
  <si>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</si>
  <si>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</si>
  <si>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</si>
  <si>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</si>
  <si>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</si>
  <si>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</si>
  <si>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</si>
  <si>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</si>
  <si>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</si>
  <si>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</si>
  <si>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</si>
  <si>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</si>
  <si>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</si>
  <si>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</si>
  <si>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</si>
  <si>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</si>
  <si>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</si>
  <si>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</si>
  <si>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</si>
  <si>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</si>
  <si>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</si>
  <si>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</si>
  <si>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</si>
  <si>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</si>
  <si>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</si>
  <si>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</si>
  <si>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</si>
  <si>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</si>
  <si>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</si>
  <si>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</si>
  <si>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</si>
  <si>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</si>
  <si>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</si>
  <si>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</si>
  <si>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</si>
  <si>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</si>
  <si>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</si>
  <si>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</si>
  <si>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</si>
  <si>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</si>
  <si>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</si>
  <si>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</si>
  <si>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</si>
  <si>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</si>
  <si>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</si>
  <si>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</si>
  <si>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</si>
  <si>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</si>
  <si>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</si>
  <si>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</si>
  <si>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</si>
  <si>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</si>
  <si>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</si>
  <si>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</si>
  <si>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</si>
  <si>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</si>
  <si>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</si>
  <si>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</si>
  <si>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</si>
  <si>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</si>
  <si>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</si>
  <si>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</si>
  <si>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</si>
  <si>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</si>
  <si>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</si>
  <si>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</si>
  <si>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</si>
  <si>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</si>
  <si>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</si>
  <si>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</si>
  <si>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</si>
  <si>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</si>
  <si>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</si>
  <si>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</si>
  <si>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</si>
  <si>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</si>
  <si>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</si>
  <si>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</si>
  <si>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</si>
  <si>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</si>
  <si>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</si>
  <si>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</si>
  <si>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</si>
  <si>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</si>
  <si>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</si>
  <si>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</si>
  <si>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</si>
  <si>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</si>
  <si>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</si>
  <si>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</si>
  <si>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</si>
  <si>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</si>
  <si>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</si>
  <si>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</si>
  <si>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</si>
  <si>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</si>
  <si>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</si>
  <si>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</si>
  <si>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</si>
  <si>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</si>
  <si>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</si>
  <si>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</si>
  <si>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</si>
  <si>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</si>
  <si>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</si>
  <si>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</si>
  <si>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</si>
  <si>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</si>
  <si>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</si>
  <si>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</si>
  <si>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</si>
  <si>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</si>
  <si>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</si>
  <si>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</si>
  <si>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</si>
  <si>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</si>
  <si>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</si>
  <si>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</si>
  <si>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</si>
  <si>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</si>
  <si>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</si>
  <si>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</si>
  <si>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</si>
  <si>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</si>
  <si>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</si>
  <si>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</si>
  <si>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</si>
  <si>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</si>
  <si>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</si>
  <si>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</si>
  <si>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</si>
  <si>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</si>
  <si>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</si>
  <si>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</si>
  <si>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</si>
  <si>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</si>
  <si>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</si>
  <si>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</si>
  <si>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</si>
  <si>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</si>
  <si>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</si>
  <si>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</si>
  <si>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</si>
  <si>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</si>
  <si>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</si>
  <si>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</si>
  <si>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</si>
  <si>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</si>
  <si>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</si>
  <si>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</si>
  <si>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</si>
  <si>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</si>
  <si>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</si>
  <si>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</si>
  <si>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</si>
  <si>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</si>
  <si>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</si>
  <si>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</si>
  <si>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</si>
  <si>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</si>
  <si>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</si>
  <si>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</si>
  <si>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</si>
  <si>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</si>
  <si>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</si>
  <si>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</si>
  <si>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</si>
  <si>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</si>
  <si>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</si>
  <si>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</si>
  <si>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</si>
  <si>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</si>
  <si>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</si>
  <si>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</si>
  <si>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</si>
  <si>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</si>
  <si>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</si>
  <si>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</si>
  <si>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</si>
  <si>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</si>
  <si>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</si>
  <si>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</si>
  <si>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</si>
  <si>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</si>
  <si>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</si>
  <si>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</si>
  <si>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</si>
  <si>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</si>
  <si>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</si>
  <si>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</si>
  <si>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</si>
  <si>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</si>
  <si>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</si>
  <si>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</si>
  <si>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</si>
  <si>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</si>
  <si>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</si>
  <si>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</si>
  <si>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</si>
  <si>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</si>
  <si>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</si>
  <si>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</si>
  <si>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</si>
  <si>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</si>
  <si>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</si>
  <si>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</si>
  <si>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</si>
  <si>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</si>
  <si>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</si>
  <si>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</si>
  <si>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</si>
  <si>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</si>
  <si>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</si>
  <si>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</si>
  <si>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</si>
  <si>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</si>
  <si>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</si>
  <si>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</si>
  <si>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</si>
  <si>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</si>
  <si>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</si>
  <si>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</si>
  <si>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</si>
  <si>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</si>
  <si>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</si>
  <si>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</si>
  <si>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</si>
  <si>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</si>
  <si>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</si>
  <si>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</si>
  <si>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</si>
  <si>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</si>
  <si>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</si>
  <si>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</si>
  <si>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</si>
  <si>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</si>
  <si>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</si>
  <si>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</si>
  <si>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</si>
  <si>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</si>
  <si>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</si>
  <si>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</si>
  <si>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</si>
  <si>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</si>
  <si>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</si>
  <si>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</si>
  <si>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</si>
  <si>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</si>
  <si>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</si>
  <si>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</si>
  <si>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</si>
  <si>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</si>
  <si>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</si>
  <si>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</si>
  <si>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</si>
  <si>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</si>
  <si>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</si>
  <si>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</si>
  <si>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</si>
  <si>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</si>
  <si>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</si>
  <si>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</si>
  <si>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</si>
  <si>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</si>
  <si>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</si>
  <si>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</si>
  <si>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</si>
  <si>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</si>
  <si>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</si>
  <si>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</si>
  <si>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</si>
  <si>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</si>
  <si>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</si>
  <si>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</si>
  <si>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</si>
  <si>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</si>
  <si>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</si>
  <si>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</si>
  <si>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</si>
  <si>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</si>
  <si>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</si>
  <si>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</si>
  <si>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</si>
  <si>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</si>
  <si>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</si>
  <si>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</si>
  <si>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</si>
  <si>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</si>
  <si>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</si>
  <si>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</si>
  <si>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</si>
  <si>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</si>
  <si>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</si>
  <si>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</si>
  <si>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</si>
  <si>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</si>
  <si>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</si>
  <si>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</si>
  <si>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</si>
  <si>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</si>
  <si>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</si>
  <si>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</si>
  <si>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</si>
  <si>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</si>
  <si>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</si>
  <si>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</si>
  <si>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</si>
  <si>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</si>
  <si>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</si>
  <si>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</si>
  <si>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</si>
  <si>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</si>
  <si>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</si>
  <si>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</si>
  <si>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</si>
  <si>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</si>
  <si>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</si>
  <si>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</si>
  <si>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</si>
  <si>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</si>
  <si>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</si>
  <si>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</si>
  <si>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</si>
  <si>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</si>
  <si>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</si>
  <si>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</si>
  <si>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</si>
  <si>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</si>
  <si>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</si>
  <si>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</si>
  <si>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</si>
  <si>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</si>
  <si>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</si>
  <si>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</si>
  <si>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</si>
  <si>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</si>
  <si>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</si>
  <si>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</si>
  <si>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</si>
  <si>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</si>
  <si>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</si>
  <si>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</si>
  <si>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</si>
  <si>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</si>
  <si>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</si>
  <si>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</si>
  <si>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</si>
  <si>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</si>
  <si>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</si>
  <si>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</si>
  <si>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</si>
  <si>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</si>
  <si>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</si>
  <si>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</si>
  <si>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</si>
  <si>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</si>
  <si>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</si>
  <si>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</si>
  <si>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</si>
  <si>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</si>
  <si>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</si>
  <si>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</si>
  <si>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</si>
  <si>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</si>
  <si>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</si>
  <si>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</si>
  <si>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</si>
  <si>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</si>
  <si>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</si>
  <si>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</si>
  <si>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</si>
  <si>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</si>
  <si>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</si>
  <si>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</si>
  <si>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</si>
  <si>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</si>
  <si>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</si>
  <si>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</si>
  <si>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</si>
  <si>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</si>
  <si>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</si>
  <si>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</si>
  <si>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</si>
  <si>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</si>
  <si>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</si>
  <si>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</si>
  <si>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</si>
  <si>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</si>
  <si>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</si>
  <si>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</si>
  <si>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</si>
  <si>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</si>
  <si>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</si>
  <si>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</si>
  <si>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</si>
  <si>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</si>
  <si>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</si>
  <si>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</si>
  <si>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</si>
  <si>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</si>
  <si>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</si>
  <si>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</si>
  <si>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</si>
  <si>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</si>
  <si>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</si>
  <si>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</si>
  <si>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</si>
  <si>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</si>
  <si>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</si>
  <si>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</si>
  <si>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</si>
  <si>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</si>
  <si>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</si>
  <si>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</si>
  <si>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</si>
  <si>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</si>
  <si>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</si>
  <si>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</si>
  <si>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</si>
  <si>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</si>
  <si>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</si>
  <si>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</si>
  <si>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</si>
  <si>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</si>
  <si>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</si>
  <si>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</si>
  <si>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</si>
  <si>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</si>
  <si>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</si>
  <si>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</si>
  <si>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</si>
  <si>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</si>
  <si>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</si>
  <si>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</si>
  <si>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</si>
  <si>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</si>
  <si>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</si>
  <si>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</si>
  <si>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</si>
  <si>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</si>
  <si>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</si>
  <si>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</si>
  <si>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</si>
  <si>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</si>
  <si>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</si>
  <si>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</si>
  <si>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</si>
  <si>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</si>
  <si>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</si>
  <si>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</si>
  <si>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</si>
  <si>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</si>
  <si>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</si>
  <si>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</si>
  <si>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</si>
  <si>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</si>
  <si>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</si>
  <si>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</si>
  <si>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</si>
  <si>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</si>
  <si>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</si>
  <si>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</si>
  <si>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</si>
  <si>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</si>
  <si>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</si>
  <si>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</si>
  <si>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</si>
  <si>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</si>
  <si>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</si>
  <si>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</si>
  <si>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</si>
  <si>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</si>
  <si>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</si>
  <si>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</si>
  <si>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</si>
  <si>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</si>
  <si>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</si>
  <si>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</si>
  <si>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</si>
  <si>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</si>
  <si>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</si>
  <si>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</si>
  <si>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</si>
  <si>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</si>
  <si>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</si>
  <si>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</si>
  <si>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</si>
  <si>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</si>
  <si>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</si>
  <si>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</si>
  <si>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</si>
  <si>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</si>
  <si>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</si>
  <si>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</si>
  <si>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</si>
  <si>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</si>
  <si>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</si>
  <si>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</si>
  <si>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</si>
  <si>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</si>
  <si>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</si>
  <si>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</si>
  <si>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</si>
  <si>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</si>
  <si>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</si>
  <si>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</si>
  <si>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</si>
  <si>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</si>
  <si>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</si>
  <si>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</si>
  <si>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</si>
  <si>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</si>
  <si>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</si>
  <si>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</si>
  <si>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</si>
  <si>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</si>
  <si>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</si>
  <si>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</si>
  <si>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</si>
  <si>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</si>
  <si>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</si>
  <si>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</si>
  <si>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</si>
  <si>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</si>
  <si>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</si>
  <si>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</si>
  <si>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</si>
  <si>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</si>
  <si>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</si>
  <si>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</si>
  <si>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</si>
  <si>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</si>
  <si>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</si>
  <si>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</si>
  <si>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</si>
  <si>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</si>
  <si>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</si>
  <si>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</si>
  <si>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</si>
  <si>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</si>
  <si>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</si>
  <si>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</si>
  <si>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</si>
  <si>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</si>
  <si>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</si>
  <si>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</si>
  <si>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</si>
  <si>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</si>
  <si>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</si>
  <si>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</si>
  <si>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</si>
  <si>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</si>
  <si>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</si>
  <si>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</si>
  <si>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</si>
  <si>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</si>
  <si>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</si>
  <si>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</si>
  <si>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</si>
  <si>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</si>
  <si>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</si>
  <si>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</si>
  <si>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</si>
  <si>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</si>
  <si>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</si>
  <si>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</si>
  <si>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</si>
  <si>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</si>
  <si>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</si>
  <si>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</si>
  <si>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</si>
  <si>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</si>
  <si>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</si>
  <si>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</si>
  <si>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</si>
  <si>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</si>
  <si>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</si>
  <si>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</si>
  <si>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</si>
  <si>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</si>
  <si>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</si>
  <si>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</si>
  <si>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</si>
  <si>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</si>
  <si>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</si>
  <si>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</si>
  <si>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</si>
  <si>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</si>
  <si>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</si>
  <si>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</si>
  <si>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</si>
  <si>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</si>
  <si>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</si>
  <si>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</si>
  <si>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</si>
  <si>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</si>
  <si>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</si>
  <si>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</si>
  <si>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</si>
  <si>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</si>
  <si>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</si>
  <si>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</si>
  <si>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</si>
  <si>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</si>
  <si>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</si>
  <si>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</si>
  <si>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</si>
  <si>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</si>
  <si>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</si>
  <si>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</si>
  <si>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</si>
  <si>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</si>
  <si>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</si>
  <si>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</si>
  <si>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</si>
  <si>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</si>
  <si>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</si>
  <si>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</si>
  <si>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</si>
  <si>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</si>
  <si>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</si>
  <si>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</si>
  <si>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</si>
  <si>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</si>
  <si>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</si>
  <si>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</si>
  <si>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</si>
  <si>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</si>
  <si>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</si>
  <si>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</si>
  <si>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</si>
  <si>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</si>
  <si>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</si>
  <si>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</si>
  <si>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</si>
  <si>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</si>
  <si>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</si>
  <si>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</si>
  <si>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</si>
  <si>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</si>
  <si>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</si>
  <si>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</si>
  <si>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</si>
  <si>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</si>
  <si>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</si>
  <si>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</si>
  <si>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</si>
  <si>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</si>
  <si>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</si>
  <si>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</si>
  <si>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</si>
  <si>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</si>
  <si>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</si>
  <si>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</si>
  <si>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</si>
  <si>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</si>
  <si>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</si>
  <si>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</si>
  <si>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</si>
  <si>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</si>
  <si>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</si>
  <si>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</si>
  <si>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</si>
  <si>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</si>
  <si>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</si>
  <si>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</si>
  <si>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</si>
  <si>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</si>
  <si>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</si>
  <si>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</si>
  <si>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</si>
  <si>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</si>
  <si>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</si>
  <si>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</si>
  <si>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</si>
  <si>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</si>
  <si>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</si>
  <si>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</si>
  <si>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</si>
  <si>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</si>
  <si>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</si>
  <si>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</si>
  <si>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</si>
  <si>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</si>
  <si>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</si>
  <si>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</si>
  <si>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</si>
  <si>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</si>
  <si>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</si>
  <si>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</si>
  <si>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</si>
  <si>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</si>
  <si>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</si>
  <si>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</si>
  <si>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</si>
  <si>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</si>
  <si>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</si>
  <si>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</si>
  <si>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</si>
  <si>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</si>
  <si>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</si>
  <si>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</si>
  <si>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</si>
  <si>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</si>
  <si>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</si>
  <si>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</si>
  <si>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</si>
  <si>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</si>
  <si>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</si>
  <si>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</si>
  <si>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</si>
  <si>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</si>
  <si>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</si>
  <si>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</si>
  <si>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</si>
  <si>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</si>
  <si>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</si>
  <si>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</si>
  <si>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</si>
  <si>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</si>
  <si>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</si>
  <si>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</si>
  <si>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</si>
  <si>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</si>
  <si>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</si>
  <si>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</si>
  <si>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</si>
  <si>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</si>
  <si>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</si>
  <si>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</si>
  <si>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</si>
  <si>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</si>
  <si>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</si>
  <si>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</si>
  <si>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</si>
  <si>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</si>
  <si>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</si>
  <si>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</si>
  <si>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</si>
  <si>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</si>
  <si>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</si>
  <si>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</si>
  <si>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</si>
  <si>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</si>
  <si>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</si>
  <si>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</si>
  <si>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</si>
  <si>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</si>
  <si>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</si>
  <si>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</si>
  <si>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</si>
  <si>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</si>
  <si>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</si>
  <si>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</si>
  <si>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</si>
  <si>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</si>
  <si>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</si>
  <si>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</si>
  <si>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</si>
  <si>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</si>
  <si>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</si>
  <si>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</si>
  <si>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</si>
  <si>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</si>
  <si>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</si>
  <si>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</si>
  <si>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</si>
  <si>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</si>
  <si>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</si>
  <si>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</si>
  <si>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</si>
  <si>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</si>
  <si>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</si>
  <si>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</si>
  <si>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</si>
  <si>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</si>
  <si>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</si>
  <si>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</si>
  <si>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</si>
  <si>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</si>
  <si>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</si>
  <si>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</si>
  <si>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</si>
  <si>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</si>
  <si>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</si>
  <si>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</si>
  <si>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</si>
  <si>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</si>
  <si>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</si>
  <si>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</si>
  <si>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</si>
  <si>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</si>
  <si>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</si>
  <si>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</si>
  <si>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</si>
  <si>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</si>
  <si>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</si>
  <si>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</si>
  <si>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</si>
  <si>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</si>
  <si>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</si>
  <si>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</si>
  <si>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</si>
  <si>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</si>
  <si>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</si>
  <si>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</si>
  <si>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</si>
  <si>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</si>
  <si>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</si>
  <si>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</si>
  <si>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</si>
  <si>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</si>
  <si>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</si>
  <si>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</si>
  <si>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</si>
  <si>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</si>
  <si>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</si>
  <si>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</si>
  <si>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</si>
  <si>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</si>
  <si>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</si>
  <si>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</si>
  <si>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</si>
  <si>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</si>
  <si>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</si>
  <si>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</si>
  <si>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</si>
  <si>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</si>
  <si>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</si>
  <si>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</si>
  <si>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</si>
  <si>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</si>
  <si>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</si>
  <si>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</si>
  <si>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</si>
  <si>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</si>
  <si>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</si>
  <si>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</si>
  <si>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</si>
  <si>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</si>
  <si>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</si>
  <si>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</si>
  <si>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</si>
  <si>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</si>
  <si>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</si>
  <si>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</si>
  <si>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</si>
  <si>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</si>
  <si>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</si>
  <si>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</si>
  <si>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</si>
  <si>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</si>
  <si>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</si>
  <si>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</si>
  <si>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</si>
  <si>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</si>
  <si>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</si>
  <si>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</si>
  <si>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</si>
  <si>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</si>
  <si>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</si>
  <si>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</si>
  <si>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</si>
  <si>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</si>
  <si>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</si>
  <si>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</si>
  <si>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</si>
  <si>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</si>
  <si>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</si>
  <si>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</si>
  <si>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</si>
  <si>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</si>
  <si>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</si>
  <si>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</si>
  <si>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</si>
  <si>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</si>
  <si>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</si>
  <si>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</si>
  <si>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</si>
  <si>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</si>
  <si>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</si>
  <si>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</si>
  <si>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</si>
  <si>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</si>
  <si>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</si>
  <si>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</si>
  <si>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</si>
  <si>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</si>
  <si>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</si>
  <si>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</si>
  <si>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</si>
  <si>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</si>
  <si>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</si>
  <si>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</si>
  <si>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</si>
  <si>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</si>
  <si>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</si>
  <si>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</si>
  <si>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</si>
  <si>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</si>
  <si>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</si>
  <si>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</si>
  <si>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</si>
  <si>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</si>
  <si>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</si>
  <si>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</si>
  <si>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</si>
  <si>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</si>
  <si>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</si>
  <si>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</si>
  <si>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</si>
  <si>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</si>
  <si>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</si>
  <si>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</si>
  <si>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</si>
  <si>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</si>
  <si>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</si>
  <si>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</si>
  <si>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</si>
  <si>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</si>
  <si>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</si>
  <si>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</si>
  <si>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</si>
  <si>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</si>
  <si>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</si>
  <si>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</si>
  <si>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</si>
  <si>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</si>
  <si>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</si>
  <si>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</si>
  <si>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</si>
  <si>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</si>
  <si>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</si>
  <si>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</si>
  <si>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</si>
  <si>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</si>
  <si>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</si>
  <si>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</si>
  <si>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</si>
  <si>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</si>
  <si>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</si>
  <si>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</si>
  <si>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</si>
  <si>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</si>
  <si>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</si>
  <si>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</si>
  <si>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</si>
  <si>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</si>
  <si>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</si>
  <si>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</si>
  <si>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</si>
  <si>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</si>
  <si>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</si>
  <si>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</si>
  <si>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</si>
  <si>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</si>
  <si>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</si>
  <si>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</si>
  <si>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</si>
  <si>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</si>
  <si>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</si>
  <si>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</si>
  <si>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</si>
  <si>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</si>
  <si>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</si>
  <si>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</si>
  <si>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</si>
  <si>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</si>
  <si>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</si>
  <si>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</si>
  <si>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</si>
  <si>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</si>
  <si>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</si>
  <si>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</si>
  <si>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</si>
  <si>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</si>
  <si>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</si>
  <si>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</si>
  <si>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</si>
  <si>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</si>
  <si>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</si>
  <si>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</si>
  <si>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</si>
  <si>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</si>
  <si>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</si>
  <si>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</si>
  <si>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</si>
  <si>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</si>
  <si>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</si>
  <si>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</si>
  <si>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</si>
  <si>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</si>
  <si>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</si>
  <si>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</si>
  <si>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</si>
  <si>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</si>
  <si>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</si>
  <si>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</si>
  <si>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</si>
  <si>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</si>
  <si>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</si>
  <si>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</si>
  <si>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</si>
  <si>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</si>
  <si>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</si>
  <si>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</si>
  <si>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</si>
  <si>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</si>
  <si>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</si>
  <si>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</si>
  <si>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</si>
  <si>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</si>
  <si>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</si>
  <si>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</si>
  <si>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</si>
  <si>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</si>
  <si>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</si>
  <si>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</si>
  <si>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</si>
  <si>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</si>
  <si>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</si>
  <si>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</si>
  <si>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</si>
  <si>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</si>
  <si>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</si>
  <si>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</si>
  <si>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</si>
  <si>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</si>
  <si>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</si>
  <si>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</si>
  <si>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</si>
  <si>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</si>
  <si>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</si>
  <si>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</si>
  <si>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</si>
  <si>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</si>
  <si>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</si>
  <si>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</si>
  <si>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</si>
  <si>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</si>
  <si>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</si>
  <si>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</si>
  <si>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</si>
  <si>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</si>
  <si>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</si>
  <si>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</si>
  <si>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</si>
  <si>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</si>
  <si>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</si>
  <si>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</si>
  <si>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</si>
  <si>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</si>
  <si>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</si>
  <si>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</si>
  <si>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</si>
  <si>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</si>
  <si>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</si>
  <si>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</si>
  <si>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</si>
  <si>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</si>
  <si>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</si>
  <si>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</si>
  <si>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</si>
  <si>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</si>
  <si>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</si>
  <si>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</si>
  <si>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</si>
  <si>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</si>
  <si>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</si>
  <si>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</si>
  <si>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</si>
  <si>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</si>
  <si>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</si>
  <si>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</si>
  <si>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</si>
  <si>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</si>
  <si>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</si>
  <si>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</si>
  <si>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</si>
  <si>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</si>
  <si>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</si>
  <si>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</si>
  <si>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</si>
  <si>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</si>
  <si>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</si>
  <si>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</si>
  <si>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</si>
  <si>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</si>
  <si>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</si>
  <si>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</si>
  <si>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</si>
  <si>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</si>
  <si>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</si>
  <si>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</si>
  <si>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</si>
  <si>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</si>
  <si>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</si>
  <si>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</si>
  <si>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</si>
  <si>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</si>
  <si>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</si>
  <si>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</si>
  <si>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</si>
  <si>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</si>
  <si>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</si>
  <si>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</si>
  <si>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</si>
  <si>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</si>
  <si>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</si>
  <si>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</si>
  <si>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</si>
  <si>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</si>
  <si>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</si>
  <si>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</si>
  <si>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</si>
  <si>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</si>
  <si>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</si>
  <si>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</si>
  <si>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</si>
  <si>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</si>
  <si>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</si>
  <si>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</si>
  <si>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</si>
  <si>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</si>
  <si>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</si>
  <si>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</si>
  <si>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</si>
  <si>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</si>
  <si>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</si>
  <si>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</si>
  <si>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</si>
  <si>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</si>
  <si>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</si>
  <si>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</si>
  <si>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</si>
  <si>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</si>
  <si>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</si>
  <si>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</si>
  <si>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</si>
  <si>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</si>
  <si>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</si>
  <si>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</si>
  <si>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</si>
  <si>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</si>
  <si>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</si>
  <si>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</si>
  <si>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</si>
  <si>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</si>
  <si>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</si>
  <si>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</si>
  <si>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</si>
  <si>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</si>
  <si>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</si>
  <si>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</si>
  <si>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</si>
  <si>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</si>
  <si>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</si>
  <si>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</si>
  <si>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</si>
  <si>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</si>
  <si>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</si>
  <si>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</si>
  <si>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</si>
  <si>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</si>
  <si>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</si>
  <si>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</si>
  <si>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</si>
  <si>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</si>
  <si>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</si>
  <si>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</si>
  <si>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</si>
  <si>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</si>
  <si>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</si>
  <si>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</si>
  <si>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</si>
  <si>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</si>
  <si>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</si>
  <si>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</si>
  <si>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</si>
  <si>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</si>
  <si>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</si>
  <si>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</si>
  <si>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</si>
  <si>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</si>
  <si>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</si>
  <si>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</si>
  <si>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</si>
  <si>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</si>
  <si>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</si>
  <si>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</si>
  <si>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</si>
  <si>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</si>
  <si>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</si>
  <si>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</si>
  <si>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</si>
  <si>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</si>
  <si>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</si>
  <si>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</si>
  <si>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</si>
  <si>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</si>
  <si>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</si>
  <si>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</si>
  <si>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</si>
  <si>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</si>
  <si>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</si>
  <si>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</si>
  <si>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</si>
  <si>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</si>
  <si>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</si>
  <si>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</si>
  <si>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</si>
  <si>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</si>
  <si>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</si>
  <si>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</si>
  <si>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</si>
  <si>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</si>
  <si>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</si>
  <si>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</si>
  <si>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</si>
  <si>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</si>
  <si>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</si>
  <si>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</si>
  <si>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</si>
  <si>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</si>
  <si>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</si>
  <si>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</si>
  <si>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</si>
  <si>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</si>
  <si>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</si>
  <si>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</si>
  <si>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</si>
  <si>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</si>
  <si>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</si>
  <si>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</si>
  <si>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</si>
  <si>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</si>
  <si>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</si>
  <si>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</si>
  <si>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</si>
  <si>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</si>
  <si>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</si>
  <si>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</si>
  <si>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</si>
  <si>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</si>
  <si>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</si>
  <si>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</si>
  <si>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</si>
  <si>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</si>
  <si>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</si>
  <si>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</si>
  <si>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</si>
  <si>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</si>
  <si>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</si>
  <si>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</si>
  <si>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</si>
  <si>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</si>
  <si>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</si>
  <si>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</si>
  <si>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</si>
  <si>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</si>
  <si>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</si>
  <si>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</si>
  <si>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</si>
  <si>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</si>
  <si>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</si>
  <si>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</si>
  <si>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</si>
  <si>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</si>
  <si>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</si>
  <si>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</si>
  <si>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</si>
  <si>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</si>
  <si>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</si>
  <si>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</si>
  <si>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</si>
  <si>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</si>
  <si>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</si>
  <si>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</si>
  <si>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</si>
  <si>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</si>
  <si>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</si>
  <si>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</si>
  <si>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</si>
  <si>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</si>
  <si>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</si>
  <si>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</si>
  <si>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</si>
  <si>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</si>
  <si>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</si>
  <si>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</si>
  <si>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</si>
  <si>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</si>
  <si>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</si>
  <si>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</si>
  <si>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</si>
  <si>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</si>
  <si>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</si>
  <si>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</si>
  <si>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</si>
  <si>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</si>
  <si>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</si>
  <si>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</si>
  <si>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</si>
  <si>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</si>
  <si>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</si>
  <si>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</si>
  <si>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</si>
  <si>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</si>
  <si>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</si>
  <si>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</si>
  <si>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</si>
  <si>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</si>
  <si>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</si>
  <si>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</si>
  <si>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</si>
  <si>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</si>
  <si>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</si>
  <si>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</si>
  <si>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</si>
  <si>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</si>
  <si>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</si>
  <si>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</si>
  <si>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</si>
  <si>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</si>
  <si>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</si>
  <si>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</si>
  <si>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</si>
  <si>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</si>
  <si>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</si>
  <si>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</si>
  <si>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</si>
  <si>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</si>
  <si>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</si>
  <si>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</si>
  <si>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</si>
  <si>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</si>
  <si>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</si>
  <si>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</si>
  <si>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</si>
  <si>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</si>
  <si>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</si>
  <si>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</si>
  <si>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</si>
  <si>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</si>
  <si>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</si>
  <si>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</si>
  <si>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</si>
  <si>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</si>
  <si>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</si>
  <si>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</si>
  <si>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</si>
  <si>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</si>
  <si>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</si>
  <si>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</si>
  <si>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</si>
  <si>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</si>
  <si>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</si>
  <si>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</si>
  <si>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</si>
  <si>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</si>
  <si>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</si>
  <si>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</si>
  <si>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</si>
  <si>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</si>
  <si>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</si>
  <si>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</si>
  <si>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</si>
  <si>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</si>
  <si>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</si>
  <si>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</si>
  <si>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</si>
  <si>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</si>
  <si>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</si>
  <si>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</si>
  <si>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</si>
  <si>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</si>
  <si>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</si>
  <si>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</si>
  <si>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</si>
  <si>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</si>
  <si>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</si>
  <si>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</si>
  <si>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</si>
  <si>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</si>
  <si>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</si>
  <si>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</si>
  <si>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</si>
  <si>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</si>
  <si>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</si>
  <si>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</si>
  <si>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</si>
  <si>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</si>
  <si>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</si>
  <si>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</si>
  <si>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</si>
  <si>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</si>
  <si>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</si>
  <si>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</si>
  <si>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</si>
  <si>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</si>
  <si>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</si>
  <si>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</si>
  <si>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</si>
  <si>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</si>
  <si>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</si>
  <si>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</si>
  <si>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</si>
  <si>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</si>
  <si>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</si>
  <si>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</si>
  <si>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</si>
  <si>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</si>
  <si>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</si>
  <si>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</si>
  <si>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</si>
  <si>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</si>
  <si>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</si>
  <si>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</si>
  <si>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</si>
  <si>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</si>
  <si>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</si>
  <si>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</si>
  <si>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</si>
  <si>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</si>
  <si>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</si>
  <si>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</si>
  <si>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</si>
  <si>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</si>
  <si>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</si>
  <si>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</si>
  <si>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</si>
  <si>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</si>
  <si>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</si>
  <si>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</si>
  <si>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</si>
  <si>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</si>
  <si>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</si>
  <si>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</si>
  <si>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</si>
  <si>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</si>
  <si>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</si>
  <si>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</si>
  <si>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</si>
  <si>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</si>
  <si>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</si>
  <si>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</si>
  <si>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</si>
  <si>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</si>
  <si>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</si>
  <si>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</si>
  <si>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</si>
  <si>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</si>
  <si>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</si>
  <si>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</si>
  <si>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</si>
  <si>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</si>
  <si>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</si>
  <si>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</si>
  <si>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</si>
  <si>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</si>
  <si>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</si>
  <si>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</si>
  <si>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</si>
  <si>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</si>
  <si>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</si>
  <si>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</si>
  <si>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</si>
  <si>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</si>
  <si>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</si>
  <si>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</si>
  <si>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</si>
  <si>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</si>
  <si>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</si>
  <si>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</si>
  <si>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</si>
  <si>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</si>
  <si>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</si>
  <si>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</si>
  <si>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</si>
  <si>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</si>
  <si>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</si>
  <si>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</si>
  <si>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</si>
  <si>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</si>
  <si>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</si>
  <si>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</si>
  <si>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</si>
  <si>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</si>
  <si>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</si>
  <si>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</si>
  <si>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</si>
  <si>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</si>
  <si>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</si>
  <si>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</si>
  <si>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</si>
  <si>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</si>
  <si>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</si>
  <si>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</si>
  <si>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</si>
  <si>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</si>
  <si>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</si>
  <si>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</si>
  <si>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</si>
  <si>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</si>
  <si>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</si>
  <si>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</si>
  <si>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</si>
  <si>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</si>
  <si>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</si>
  <si>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</si>
  <si>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</si>
  <si>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</si>
  <si>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</si>
  <si>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</si>
  <si>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</si>
  <si>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</si>
  <si>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</si>
  <si>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</si>
  <si>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</si>
  <si>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</si>
  <si>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</si>
  <si>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</si>
  <si>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</si>
  <si>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</si>
  <si>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</si>
  <si>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</si>
  <si>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</si>
  <si>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</si>
  <si>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</si>
  <si>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</si>
  <si>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</si>
  <si>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</si>
  <si>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</si>
  <si>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</si>
  <si>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</si>
  <si>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</si>
  <si>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</si>
  <si>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</si>
  <si>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</si>
  <si>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</si>
  <si>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</si>
  <si>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</si>
  <si>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</si>
  <si>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</si>
  <si>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</si>
  <si>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</si>
  <si>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</si>
  <si>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</si>
  <si>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</si>
  <si>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</si>
  <si>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</si>
  <si>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</si>
  <si>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</si>
  <si>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</si>
  <si>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</si>
  <si>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</si>
  <si>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</si>
  <si>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</si>
  <si>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</si>
  <si>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</si>
  <si>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</si>
  <si>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</si>
  <si>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</si>
  <si>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</si>
  <si>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</si>
  <si>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</si>
  <si>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</si>
  <si>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</si>
  <si>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</si>
  <si>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</si>
  <si>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</si>
  <si>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</si>
  <si>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</si>
  <si>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</si>
  <si>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</si>
  <si>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</si>
  <si>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</si>
  <si>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</si>
  <si>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</si>
  <si>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</si>
  <si>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</si>
  <si>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</si>
  <si>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</si>
  <si>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</si>
  <si>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</si>
  <si>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</si>
  <si>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</si>
  <si>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</si>
  <si>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</si>
  <si>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</si>
  <si>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</si>
  <si>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</si>
  <si>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</si>
  <si>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</si>
  <si>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</si>
  <si>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</si>
  <si>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</si>
  <si>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</si>
  <si>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</si>
  <si>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</si>
  <si>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</si>
  <si>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</si>
  <si>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</si>
  <si>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</si>
  <si>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</si>
  <si>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</si>
  <si>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</si>
  <si>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</si>
  <si>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</si>
  <si>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</si>
  <si>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</si>
  <si>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</si>
  <si>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</si>
  <si>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</si>
  <si>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</si>
  <si>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</si>
  <si>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</si>
  <si>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</si>
  <si>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</si>
  <si>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</si>
  <si>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</si>
  <si>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</si>
  <si>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</si>
  <si>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</si>
  <si>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</si>
  <si>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</si>
  <si>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</si>
  <si>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</si>
  <si>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</si>
  <si>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</si>
  <si>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</si>
  <si>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</si>
  <si>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</si>
  <si>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</si>
  <si>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</si>
  <si>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</si>
  <si>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</si>
  <si>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</si>
  <si>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</si>
  <si>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</si>
  <si>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</si>
  <si>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</si>
  <si>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</si>
  <si>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</si>
  <si>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</si>
  <si>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</si>
  <si>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</si>
  <si>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</si>
  <si>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</si>
  <si>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</si>
  <si>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</si>
  <si>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</si>
  <si>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</si>
  <si>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</si>
  <si>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</si>
  <si>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</si>
  <si>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</si>
  <si>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</si>
  <si>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</si>
  <si>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</si>
  <si>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</si>
  <si>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</si>
  <si>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</si>
  <si>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</si>
  <si>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</si>
  <si>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</si>
  <si>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</si>
  <si>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</si>
  <si>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</si>
  <si>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</si>
  <si>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</si>
  <si>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</si>
  <si>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</si>
  <si>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</si>
  <si>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</si>
  <si>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</si>
  <si>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</si>
  <si>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</si>
  <si>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</si>
  <si>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</si>
  <si>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</si>
  <si>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</si>
  <si>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</si>
  <si>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</si>
  <si>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</si>
  <si>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</si>
  <si>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</si>
  <si>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</si>
  <si>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</si>
  <si>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</si>
  <si>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</si>
  <si>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</si>
  <si>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</si>
  <si>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</si>
  <si>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</si>
  <si>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</si>
  <si>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</si>
  <si>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</si>
  <si>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</si>
  <si>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</si>
  <si>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</si>
  <si>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</si>
  <si>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</si>
  <si>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</si>
  <si>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</si>
  <si>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</si>
  <si>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</si>
  <si>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</si>
  <si>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</si>
  <si>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</si>
  <si>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</si>
  <si>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</si>
  <si>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</si>
  <si>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</si>
  <si>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</si>
  <si>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</si>
  <si>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</si>
  <si>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</si>
  <si>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</si>
  <si>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</si>
  <si>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</si>
  <si>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</si>
  <si>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</si>
  <si>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</si>
  <si>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</si>
  <si>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</si>
  <si>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</si>
  <si>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</si>
  <si>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</si>
  <si>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</si>
  <si>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</si>
  <si>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</si>
  <si>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</si>
  <si>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</si>
  <si>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</si>
  <si>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</si>
  <si>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</si>
  <si>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</si>
  <si>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</si>
  <si>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</si>
  <si>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</si>
  <si>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</si>
  <si>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</si>
  <si>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</si>
  <si>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</si>
  <si>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</si>
  <si>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</si>
  <si>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</si>
  <si>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</si>
  <si>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</si>
  <si>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</si>
  <si>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</si>
  <si>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</si>
  <si>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</si>
  <si>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</si>
  <si>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</si>
  <si>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</si>
  <si>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</si>
  <si>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</si>
  <si>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</si>
  <si>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</si>
  <si>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</si>
  <si>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</si>
  <si>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</si>
  <si>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</si>
  <si>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</si>
  <si>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</si>
  <si>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</si>
  <si>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</si>
  <si>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</si>
  <si>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</si>
  <si>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</si>
  <si>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</si>
  <si>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</si>
  <si>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</si>
  <si>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</si>
  <si>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</si>
  <si>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</si>
  <si>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</si>
  <si>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</si>
  <si>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</si>
  <si>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</si>
  <si>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</si>
  <si>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</si>
  <si>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</si>
  <si>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</si>
  <si>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</si>
  <si>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</si>
  <si>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</si>
  <si>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</si>
  <si>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</si>
  <si>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</si>
  <si>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</si>
  <si>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</si>
  <si>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</si>
  <si>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</si>
  <si>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</si>
  <si>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</si>
  <si>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</si>
  <si>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</si>
  <si>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</si>
  <si>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</si>
  <si>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</si>
  <si>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</si>
  <si>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</si>
  <si>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</si>
  <si>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</si>
  <si>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</si>
  <si>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</si>
  <si>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</si>
  <si>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</si>
  <si>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</si>
  <si>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</si>
  <si>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</si>
  <si>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</si>
  <si>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</si>
  <si>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</si>
  <si>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</si>
  <si>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</si>
  <si>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</si>
  <si>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</si>
  <si>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</si>
  <si>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</si>
  <si>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</si>
  <si>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</si>
  <si>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</si>
  <si>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</si>
  <si>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</si>
  <si>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</si>
  <si>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</si>
  <si>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</si>
  <si>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</si>
  <si>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</si>
  <si>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</si>
  <si>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</si>
  <si>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</si>
  <si>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</si>
  <si>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</si>
  <si>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</si>
  <si>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</si>
  <si>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</si>
  <si>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</si>
  <si>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</si>
  <si>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</si>
  <si>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</si>
  <si>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</si>
  <si>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</si>
  <si>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</si>
  <si>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</si>
  <si>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</si>
  <si>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</si>
  <si>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</si>
  <si>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</si>
  <si>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</si>
  <si>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</si>
  <si>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</si>
  <si>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</si>
  <si>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</si>
  <si>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</si>
  <si>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</si>
  <si>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</si>
  <si>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</si>
  <si>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</si>
  <si>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</si>
  <si>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</si>
  <si>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</si>
  <si>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</si>
  <si>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</si>
  <si>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</si>
  <si>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</si>
  <si>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</si>
  <si>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</si>
  <si>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</si>
  <si>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</si>
  <si>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</si>
  <si>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</si>
  <si>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</si>
  <si>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</si>
  <si>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</si>
  <si>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</si>
  <si>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</si>
  <si>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</si>
  <si>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</si>
  <si>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</si>
  <si>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</si>
  <si>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</si>
  <si>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</si>
  <si>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</si>
  <si>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</si>
  <si>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</si>
  <si>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</si>
  <si>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</si>
  <si>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</si>
  <si>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</si>
  <si>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</si>
  <si>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</si>
  <si>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</si>
  <si>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</si>
  <si>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</si>
  <si>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</si>
  <si>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</si>
  <si>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</si>
  <si>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</si>
  <si>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</si>
  <si>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</si>
  <si>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</si>
  <si>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</si>
  <si>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</si>
  <si>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</si>
  <si>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</si>
  <si>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</si>
  <si>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</si>
  <si>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</si>
  <si>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</si>
  <si>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</si>
  <si>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</si>
  <si>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</si>
  <si>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</si>
  <si>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</si>
  <si>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</si>
  <si>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</si>
  <si>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</si>
  <si>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</si>
  <si>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</si>
  <si>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</si>
  <si>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</si>
  <si>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</si>
  <si>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</si>
  <si>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</si>
  <si>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</si>
  <si>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</si>
  <si>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</si>
  <si>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</si>
  <si>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</si>
  <si>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</si>
  <si>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</si>
  <si>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</si>
  <si>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</si>
  <si>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</si>
  <si>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</si>
  <si>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</si>
  <si>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</si>
  <si>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</si>
  <si>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</si>
  <si>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</si>
  <si>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</si>
  <si>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</si>
  <si>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</si>
  <si>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</si>
  <si>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</si>
  <si>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</si>
  <si>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</si>
  <si>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</si>
  <si>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</si>
  <si>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</si>
  <si>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</si>
  <si>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</si>
  <si>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</si>
  <si>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</si>
  <si>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</si>
  <si>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</si>
  <si>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</si>
  <si>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</si>
  <si>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</si>
  <si>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</si>
  <si>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</si>
  <si>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</si>
  <si>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</si>
  <si>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</si>
  <si>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</si>
  <si>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</si>
  <si>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</si>
  <si>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</si>
  <si>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</si>
  <si>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</si>
  <si>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</si>
  <si>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</si>
  <si>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</si>
  <si>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</si>
  <si>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</si>
  <si>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</si>
  <si>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</si>
  <si>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</si>
  <si>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</si>
  <si>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</si>
  <si>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</si>
  <si>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</si>
  <si>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</si>
  <si>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</si>
  <si>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</si>
  <si>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</si>
  <si>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</si>
  <si>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</si>
  <si>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</si>
  <si>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</si>
  <si>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</si>
  <si>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</si>
  <si>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</si>
  <si>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</si>
  <si>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</si>
  <si>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</si>
  <si>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</si>
  <si>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</si>
  <si>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</si>
  <si>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</si>
  <si>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</si>
  <si>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</si>
  <si>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</si>
  <si>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</si>
  <si>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</si>
  <si>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</si>
  <si>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</si>
  <si>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</si>
  <si>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</si>
  <si>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</si>
  <si>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</si>
  <si>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</si>
  <si>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</si>
  <si>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</si>
  <si>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</si>
  <si>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</si>
  <si>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</si>
  <si>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</si>
  <si>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</si>
  <si>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</si>
  <si>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</si>
  <si>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</si>
  <si>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</si>
  <si>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</si>
  <si>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</si>
  <si>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</si>
  <si>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</si>
  <si>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</si>
  <si>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</si>
  <si>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</si>
  <si>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</si>
  <si>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</si>
  <si>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</si>
  <si>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</si>
  <si>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</si>
  <si>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</si>
  <si>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</si>
  <si>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</si>
  <si>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</si>
  <si>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</si>
  <si>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</si>
  <si>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</si>
  <si>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</si>
  <si>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</si>
  <si>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</si>
  <si>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</si>
  <si>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</si>
  <si>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</si>
  <si>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</si>
  <si>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</si>
  <si>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</si>
  <si>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</si>
  <si>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</si>
  <si>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</si>
  <si>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</si>
  <si>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</si>
  <si>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</si>
  <si>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</si>
  <si>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</si>
  <si>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</si>
  <si>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</si>
  <si>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</si>
  <si>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</si>
  <si>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</si>
  <si>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</si>
  <si>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</si>
  <si>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</si>
  <si>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</si>
  <si>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</si>
  <si>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</si>
  <si>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</si>
  <si>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</si>
  <si>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</si>
  <si>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</si>
  <si>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</si>
  <si>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</si>
  <si>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</si>
  <si>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</si>
  <si>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</si>
  <si>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</si>
  <si>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</si>
  <si>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</si>
  <si>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</si>
  <si>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</si>
  <si>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</si>
  <si>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</si>
  <si>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</si>
  <si>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</si>
  <si>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</si>
  <si>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</si>
  <si>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</si>
  <si>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</si>
  <si>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</si>
  <si>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</si>
  <si>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</si>
  <si>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</si>
  <si>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</si>
  <si>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</si>
  <si>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</si>
  <si>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</si>
  <si>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</si>
  <si>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</si>
  <si>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</si>
  <si>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</si>
  <si>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</si>
  <si>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</si>
  <si>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</si>
  <si>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</si>
  <si>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</si>
  <si>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</si>
  <si>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</si>
  <si>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</si>
  <si>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</si>
  <si>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</si>
  <si>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</si>
  <si>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</si>
  <si>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</si>
  <si>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</si>
  <si>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</si>
  <si>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</si>
  <si>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</si>
  <si>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</si>
  <si>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</si>
  <si>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</si>
  <si>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</si>
  <si>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</si>
  <si>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</si>
  <si>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</si>
  <si>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</si>
  <si>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</si>
  <si>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</si>
  <si>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</si>
  <si>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</si>
  <si>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</si>
  <si>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</si>
  <si>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</si>
  <si>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</si>
  <si>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</si>
  <si>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</si>
  <si>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</si>
  <si>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</si>
  <si>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</si>
  <si>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</si>
  <si>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</si>
  <si>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</si>
  <si>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</si>
  <si>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</si>
  <si>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</si>
  <si>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</si>
  <si>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</si>
  <si>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</si>
  <si>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</si>
  <si>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</si>
  <si>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</si>
  <si>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</si>
  <si>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</si>
  <si>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</si>
  <si>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</si>
  <si>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</si>
  <si>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</si>
  <si>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</si>
  <si>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</si>
  <si>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</si>
  <si>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</si>
  <si>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</si>
  <si>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</si>
  <si>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</si>
  <si>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</si>
  <si>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</si>
  <si>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</si>
  <si>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</si>
  <si>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</si>
  <si>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</si>
  <si>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</si>
  <si>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</si>
  <si>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</si>
  <si>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</si>
  <si>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</si>
  <si>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</si>
  <si>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</si>
  <si>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</si>
  <si>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</si>
  <si>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</si>
  <si>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</si>
  <si>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</si>
  <si>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</si>
  <si>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</si>
  <si>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</si>
  <si>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</si>
  <si>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</si>
  <si>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</si>
  <si>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</si>
  <si>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</si>
  <si>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</si>
  <si>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</si>
  <si>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</si>
  <si>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</si>
  <si>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</si>
  <si>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</si>
  <si>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</si>
  <si>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</si>
  <si>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</si>
  <si>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</si>
  <si>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</si>
  <si>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</si>
  <si>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</si>
  <si>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</si>
  <si>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</si>
  <si>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</si>
  <si>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</si>
  <si>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</si>
  <si>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</si>
  <si>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</si>
  <si>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</si>
  <si>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</si>
  <si>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</si>
  <si>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</si>
  <si>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</si>
  <si>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</si>
  <si>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</si>
  <si>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</si>
  <si>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</si>
  <si>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</si>
  <si>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</si>
  <si>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</si>
  <si>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</si>
  <si>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</si>
  <si>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</si>
  <si>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</si>
  <si>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</si>
  <si>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</si>
  <si>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</si>
  <si>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</si>
  <si>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</si>
  <si>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</si>
  <si>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</si>
  <si>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</si>
  <si>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</si>
  <si>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</si>
  <si>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</si>
  <si>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</si>
  <si>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</si>
  <si>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</si>
  <si>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</si>
  <si>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</si>
  <si>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</si>
  <si>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</si>
  <si>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</si>
  <si>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</si>
  <si>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</si>
  <si>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</si>
  <si>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</si>
  <si>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</si>
  <si>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</si>
  <si>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</si>
  <si>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</si>
  <si>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</si>
  <si>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</si>
  <si>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</si>
  <si>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</si>
  <si>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</si>
  <si>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</si>
  <si>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</si>
  <si>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</si>
  <si>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</si>
  <si>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</si>
  <si>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</si>
  <si>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</si>
  <si>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</si>
  <si>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</si>
  <si>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</si>
  <si>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</si>
  <si>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</si>
  <si>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</si>
  <si>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</si>
  <si>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</si>
  <si>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</si>
  <si>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</si>
  <si>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</si>
  <si>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</si>
  <si>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</si>
  <si>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</si>
  <si>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</si>
  <si>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</si>
  <si>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</si>
  <si>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</si>
  <si>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</si>
  <si>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</si>
  <si>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</si>
  <si>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</si>
  <si>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</si>
  <si>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</si>
  <si>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</si>
  <si>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</si>
  <si>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</si>
  <si>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</si>
  <si>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</si>
  <si>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</si>
  <si>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</si>
  <si>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</si>
  <si>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</si>
  <si>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</si>
  <si>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</si>
  <si>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</si>
  <si>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</si>
  <si>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</si>
  <si>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</si>
  <si>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</si>
  <si>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</si>
  <si>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</si>
  <si>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</si>
  <si>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</si>
  <si>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</si>
  <si>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</si>
  <si>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</si>
  <si>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</si>
  <si>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</si>
  <si>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</si>
  <si>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</si>
  <si>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</si>
  <si>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</si>
  <si>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</si>
  <si>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</si>
  <si>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</si>
  <si>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</si>
  <si>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</si>
  <si>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</si>
  <si>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</si>
  <si>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</si>
  <si>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</si>
  <si>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</si>
  <si>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</si>
  <si>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</si>
  <si>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</si>
  <si>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</si>
  <si>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</si>
  <si>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</si>
  <si>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</si>
  <si>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</si>
  <si>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</si>
  <si>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</si>
  <si>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</si>
  <si>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</si>
  <si>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</si>
  <si>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</si>
  <si>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</si>
  <si>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</si>
  <si>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</si>
  <si>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</si>
  <si>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</si>
  <si>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</si>
  <si>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</si>
  <si>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</si>
  <si>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</si>
  <si>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</si>
  <si>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</si>
  <si>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</si>
  <si>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</si>
  <si>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</si>
  <si>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</si>
  <si>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</si>
  <si>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</si>
  <si>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</si>
  <si>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</si>
  <si>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</si>
  <si>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</si>
  <si>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</si>
  <si>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</si>
  <si>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</si>
  <si>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</si>
  <si>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</si>
  <si>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</si>
  <si>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</si>
  <si>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</si>
  <si>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</si>
  <si>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</si>
  <si>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</si>
  <si>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</si>
  <si>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</si>
  <si>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</si>
  <si>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</si>
  <si>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</si>
  <si>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</si>
  <si>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</si>
  <si>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</si>
  <si>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</si>
  <si>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</si>
  <si>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</si>
  <si>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</si>
  <si>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</si>
  <si>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</si>
  <si>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</si>
  <si>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</si>
  <si>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</si>
  <si>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</si>
  <si>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</si>
  <si>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</si>
  <si>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</si>
  <si>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</si>
  <si>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</si>
  <si>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</si>
  <si>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</si>
  <si>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</si>
  <si>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</si>
  <si>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</si>
  <si>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</si>
  <si>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</si>
  <si>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</si>
  <si>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</si>
  <si>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</si>
  <si>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</si>
  <si>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</si>
  <si>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</si>
  <si>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</si>
  <si>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</si>
  <si>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</si>
  <si>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</si>
  <si>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</si>
  <si>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</si>
  <si>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</si>
  <si>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</si>
  <si>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</si>
  <si>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</si>
  <si>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</si>
  <si>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</si>
  <si>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</si>
  <si>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</si>
  <si>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</si>
  <si>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</si>
  <si>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</si>
  <si>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</si>
  <si>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</si>
  <si>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</si>
  <si>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</si>
  <si>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</si>
  <si>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</si>
  <si>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</si>
  <si>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</si>
  <si>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</si>
  <si>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</si>
  <si>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</si>
  <si>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</si>
  <si>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</si>
  <si>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</si>
  <si>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</si>
  <si>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</si>
  <si>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</si>
  <si>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</si>
  <si>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</si>
  <si>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</si>
  <si>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</si>
  <si>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</si>
  <si>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</si>
  <si>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</si>
  <si>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</si>
  <si>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</si>
  <si>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</si>
  <si>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</si>
  <si>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</si>
  <si>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</si>
  <si>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</si>
  <si>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</si>
  <si>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</si>
  <si>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</si>
  <si>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</si>
  <si>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</si>
  <si>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</si>
  <si>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</si>
  <si>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</si>
  <si>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</si>
  <si>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</si>
  <si>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</si>
  <si>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</si>
  <si>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</si>
  <si>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</si>
  <si>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</si>
  <si>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</si>
  <si>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</si>
  <si>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</si>
  <si>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</si>
  <si>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</si>
  <si>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</si>
  <si>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</si>
  <si>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</si>
  <si>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</si>
  <si>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</si>
  <si>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</si>
  <si>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</si>
  <si>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</si>
  <si>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</si>
  <si>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</si>
  <si>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</si>
  <si>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</si>
  <si>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</si>
  <si>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</si>
  <si>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</si>
  <si>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</si>
  <si>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</si>
  <si>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</si>
  <si>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</si>
  <si>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</si>
  <si>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</si>
  <si>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</si>
  <si>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</si>
  <si>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</si>
  <si>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</si>
  <si>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</si>
  <si>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</si>
  <si>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</si>
  <si>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</si>
  <si>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</si>
  <si>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</si>
  <si>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</si>
  <si>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</si>
  <si>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</si>
  <si>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</si>
  <si>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</si>
  <si>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</si>
  <si>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</si>
  <si>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</si>
  <si>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</si>
  <si>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</si>
  <si>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</si>
  <si>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</si>
  <si>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</si>
  <si>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</si>
  <si>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</si>
  <si>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</si>
  <si>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</si>
  <si>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</si>
  <si>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</si>
  <si>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</si>
  <si>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</si>
  <si>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</si>
  <si>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</si>
  <si>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</si>
  <si>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</si>
  <si>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</si>
  <si>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</si>
  <si>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</si>
  <si>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</si>
  <si>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</si>
  <si>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</si>
  <si>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</si>
  <si>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</si>
  <si>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</si>
  <si>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</si>
  <si>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</si>
  <si>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</si>
  <si>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</si>
  <si>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</si>
  <si>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</si>
  <si>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</si>
  <si>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</si>
  <si>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</si>
  <si>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</si>
  <si>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</si>
  <si>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</si>
  <si>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</si>
  <si>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</si>
  <si>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</si>
  <si>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</si>
  <si>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</si>
  <si>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</si>
  <si>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</si>
  <si>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</si>
  <si>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</si>
  <si>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</si>
  <si>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</si>
  <si>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</si>
  <si>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</si>
  <si>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</si>
  <si>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</si>
  <si>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</si>
  <si>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</si>
  <si>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</si>
  <si>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</si>
  <si>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</si>
  <si>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</si>
  <si>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</si>
  <si>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</si>
  <si>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</si>
  <si>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</si>
  <si>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</si>
  <si>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</si>
  <si>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</si>
  <si>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</si>
  <si>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</si>
  <si>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</si>
  <si>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</si>
  <si>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</si>
  <si>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</si>
  <si>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</si>
  <si>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</si>
  <si>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</si>
  <si>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</si>
  <si>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</si>
  <si>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</si>
  <si>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</si>
  <si>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</si>
  <si>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</si>
  <si>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</si>
  <si>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</si>
  <si>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</si>
  <si>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</si>
  <si>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</si>
  <si>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</si>
  <si>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</si>
  <si>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</si>
  <si>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</si>
  <si>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</si>
  <si>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</si>
  <si>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</si>
  <si>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</si>
  <si>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</si>
  <si>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</si>
  <si>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</si>
  <si>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</si>
  <si>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</si>
  <si>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</si>
  <si>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</si>
  <si>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</si>
  <si>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</si>
  <si>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</si>
  <si>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</si>
  <si>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</si>
  <si>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</si>
  <si>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</si>
  <si>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</si>
  <si>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</si>
  <si>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</si>
  <si>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</si>
  <si>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</si>
  <si>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</si>
  <si>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</si>
  <si>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</si>
  <si>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</si>
  <si>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</si>
  <si>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</si>
  <si>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</si>
  <si>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</si>
  <si>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</si>
  <si>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</si>
  <si>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</si>
  <si>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</si>
  <si>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</si>
  <si>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</si>
  <si>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</si>
  <si>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</si>
  <si>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</si>
  <si>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</si>
  <si>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</si>
  <si>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</si>
  <si>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</si>
  <si>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</si>
  <si>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</si>
  <si>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</si>
  <si>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</si>
  <si>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</si>
  <si>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</si>
  <si>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</si>
  <si>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</si>
  <si>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</si>
  <si>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</si>
  <si>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</si>
  <si>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</si>
  <si>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</si>
  <si>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</si>
  <si>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</si>
  <si>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</si>
  <si>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</si>
  <si>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</si>
  <si>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</si>
  <si>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</si>
  <si>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</si>
  <si>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</si>
  <si>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</si>
  <si>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</si>
  <si>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</si>
  <si>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</si>
  <si>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</si>
  <si>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</si>
  <si>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</si>
  <si>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</si>
  <si>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</si>
  <si>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</si>
  <si>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</si>
  <si>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</si>
  <si>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</si>
  <si>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</si>
  <si>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</si>
  <si>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</si>
  <si>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</si>
  <si>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</si>
  <si>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</si>
  <si>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</si>
  <si>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</si>
  <si>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</si>
  <si>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</si>
  <si>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</si>
  <si>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</si>
  <si>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</si>
  <si>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</si>
  <si>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</si>
  <si>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</si>
  <si>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</si>
  <si>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</si>
  <si>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</si>
  <si>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</si>
  <si>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</si>
  <si>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</si>
  <si>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</si>
  <si>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</si>
  <si>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</si>
  <si>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</si>
  <si>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</si>
  <si>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</si>
  <si>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</si>
  <si>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</si>
  <si>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</si>
  <si>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</si>
  <si>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</si>
  <si>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</si>
  <si>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</si>
  <si>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</si>
  <si>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</si>
  <si>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</si>
  <si>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</si>
  <si>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</si>
  <si>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</si>
  <si>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</si>
  <si>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</si>
  <si>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</si>
  <si>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</si>
  <si>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</si>
  <si>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</si>
  <si>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</si>
  <si>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</si>
  <si>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</si>
  <si>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</si>
  <si>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</si>
  <si>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</si>
  <si>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</si>
  <si>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</si>
  <si>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</si>
  <si>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</si>
  <si>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</si>
  <si>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</si>
  <si>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</si>
  <si>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</si>
  <si>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</si>
  <si>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</si>
  <si>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</si>
  <si>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</si>
  <si>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</si>
  <si>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</si>
  <si>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</si>
  <si>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</si>
  <si>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</si>
  <si>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</si>
  <si>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</si>
  <si>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</si>
  <si>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</si>
  <si>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</si>
  <si>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</si>
  <si>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</si>
  <si>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</si>
  <si>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</si>
  <si>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</si>
  <si>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</si>
  <si>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</si>
  <si>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</si>
  <si>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</si>
  <si>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</si>
  <si>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</si>
  <si>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</si>
  <si>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</si>
  <si>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</si>
  <si>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</si>
  <si>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</si>
  <si>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</si>
  <si>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</si>
  <si>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</si>
  <si>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</si>
  <si>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</si>
  <si>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</si>
  <si>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</si>
  <si>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</si>
  <si>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</si>
  <si>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</si>
  <si>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</si>
  <si>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</si>
  <si>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</si>
  <si>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</si>
  <si>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</si>
  <si>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</si>
  <si>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</si>
  <si>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</si>
  <si>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</si>
  <si>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</si>
  <si>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</si>
  <si>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</si>
  <si>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</si>
  <si>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</si>
  <si>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</si>
  <si>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</si>
  <si>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</si>
  <si>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</si>
  <si>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</si>
  <si>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</si>
  <si>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</si>
  <si>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</si>
  <si>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</si>
  <si>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</si>
  <si>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</si>
  <si>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</si>
  <si>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</si>
  <si>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</si>
  <si>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</si>
  <si>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</si>
  <si>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</si>
  <si>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</si>
  <si>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</si>
  <si>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</si>
  <si>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</si>
  <si>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</si>
  <si>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</si>
  <si>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</si>
  <si>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</si>
  <si>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</si>
  <si>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</si>
  <si>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</si>
  <si>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</si>
  <si>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</si>
  <si>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</si>
  <si>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</si>
  <si>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</si>
  <si>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</si>
  <si>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</si>
  <si>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</si>
  <si>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</si>
  <si>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</si>
  <si>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</si>
  <si>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</si>
  <si>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</si>
  <si>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</si>
  <si>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</si>
  <si>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</si>
  <si>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</si>
  <si>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</si>
  <si>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</si>
  <si>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</si>
  <si>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</si>
  <si>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</si>
  <si>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</si>
  <si>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</si>
  <si>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</si>
  <si>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</si>
  <si>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</si>
  <si>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</si>
  <si>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</si>
  <si>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</si>
  <si>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</si>
  <si>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</si>
  <si>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</si>
  <si>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</si>
  <si>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</si>
  <si>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</si>
  <si>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</si>
  <si>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</si>
  <si>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</si>
  <si>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</si>
  <si>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</si>
  <si>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</si>
  <si>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</si>
  <si>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</si>
  <si>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</si>
  <si>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</si>
  <si>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</si>
  <si>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</si>
  <si>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</si>
  <si>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</si>
  <si>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</si>
  <si>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</si>
  <si>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</si>
  <si>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</si>
  <si>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</si>
  <si>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</si>
  <si>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</si>
  <si>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</si>
  <si>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</si>
  <si>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</si>
  <si>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</si>
  <si>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</si>
  <si>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</si>
  <si>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</si>
  <si>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</si>
  <si>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</si>
  <si>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</si>
  <si>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</si>
  <si>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</si>
  <si>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</si>
  <si>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</si>
  <si>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</si>
  <si>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</si>
  <si>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</si>
  <si>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</si>
  <si>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</si>
  <si>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</si>
  <si>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</si>
  <si>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</si>
  <si>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</si>
  <si>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</si>
  <si>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</si>
  <si>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</si>
  <si>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</si>
  <si>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</si>
  <si>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</si>
  <si>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</si>
  <si>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</si>
  <si>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</si>
  <si>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</si>
  <si>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</si>
  <si>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</si>
  <si>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</si>
  <si>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</si>
  <si>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</si>
  <si>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</si>
  <si>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</si>
  <si>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</si>
  <si>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</si>
  <si>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</si>
  <si>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</si>
  <si>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</si>
  <si>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</si>
  <si>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</si>
  <si>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</si>
  <si>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</si>
  <si>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</si>
  <si>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</si>
  <si>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</si>
  <si>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</si>
  <si>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</si>
  <si>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</si>
  <si>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</si>
  <si>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</si>
  <si>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</si>
  <si>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</si>
  <si>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</si>
  <si>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</si>
  <si>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</si>
  <si>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</si>
  <si>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</si>
  <si>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</si>
  <si>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</si>
  <si>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</si>
  <si>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</si>
  <si>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</si>
  <si>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</si>
  <si>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</si>
  <si>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</si>
  <si>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</si>
  <si>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</si>
  <si>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</si>
  <si>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</si>
  <si>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</si>
  <si>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</si>
  <si>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</si>
  <si>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</si>
  <si>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</si>
  <si>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</si>
  <si>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</si>
  <si>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</si>
  <si>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</si>
  <si>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</si>
  <si>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</si>
  <si>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</si>
  <si>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</si>
  <si>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</si>
  <si>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</si>
  <si>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</si>
  <si>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</si>
  <si>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</si>
  <si>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</si>
  <si>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</si>
  <si>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</si>
  <si>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</si>
  <si>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</si>
  <si>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</si>
  <si>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</si>
  <si>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</si>
  <si>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</si>
  <si>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</si>
  <si>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</si>
  <si>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</si>
  <si>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</si>
  <si>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</si>
  <si>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</si>
  <si>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</si>
  <si>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</si>
  <si>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</si>
  <si>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</si>
  <si>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</si>
  <si>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</si>
  <si>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</si>
  <si>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</si>
  <si>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</si>
  <si>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</si>
  <si>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</si>
  <si>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</si>
  <si>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</si>
  <si>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</si>
  <si>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</si>
  <si>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</si>
  <si>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</si>
  <si>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</si>
  <si>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</si>
  <si>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</si>
  <si>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</si>
  <si>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</si>
  <si>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</si>
  <si>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</si>
  <si>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</si>
  <si>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</si>
  <si>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</si>
  <si>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</si>
  <si>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</si>
  <si>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</si>
  <si>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</si>
  <si>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</si>
  <si>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</si>
  <si>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</si>
  <si>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</si>
  <si>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</si>
  <si>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</si>
  <si>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</si>
  <si>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</si>
  <si>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</si>
  <si>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</si>
  <si>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</si>
  <si>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</si>
  <si>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</si>
  <si>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</si>
  <si>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</si>
  <si>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</si>
  <si>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</si>
  <si>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</si>
  <si>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</si>
  <si>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</si>
  <si>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</si>
  <si>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</si>
  <si>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</si>
  <si>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</si>
  <si>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</si>
  <si>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</si>
  <si>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</si>
  <si>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</si>
  <si>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</si>
  <si>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</si>
  <si>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</si>
  <si>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</si>
  <si>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</si>
  <si>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</si>
  <si>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</si>
  <si>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</si>
  <si>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</si>
  <si>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</si>
  <si>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</si>
  <si>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</si>
  <si>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</si>
  <si>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</si>
  <si>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</si>
  <si>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</si>
  <si>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</si>
  <si>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</si>
  <si>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</si>
  <si>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</si>
  <si>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</si>
  <si>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</si>
  <si>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</si>
  <si>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</si>
  <si>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</si>
  <si>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</si>
  <si>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</si>
  <si>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</si>
  <si>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</si>
  <si>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</si>
  <si>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</si>
  <si>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</si>
  <si>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</si>
  <si>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</si>
  <si>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</si>
  <si>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</si>
  <si>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</si>
  <si>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</si>
  <si>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</si>
  <si>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</si>
  <si>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</si>
  <si>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</si>
  <si>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</si>
  <si>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</si>
  <si>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</si>
  <si>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</si>
  <si>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</si>
  <si>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</si>
  <si>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</si>
  <si>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</si>
  <si>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</si>
  <si>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</si>
  <si>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</si>
  <si>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</si>
  <si>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</si>
  <si>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</si>
  <si>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</si>
  <si>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</si>
  <si>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</si>
  <si>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</si>
  <si>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</si>
  <si>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</si>
  <si>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</si>
  <si>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</si>
  <si>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</si>
  <si>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</si>
  <si>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</si>
  <si>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</si>
  <si>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</si>
  <si>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</si>
  <si>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</si>
  <si>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</si>
  <si>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</si>
  <si>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</si>
  <si>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</si>
  <si>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</si>
  <si>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</si>
  <si>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</si>
  <si>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</si>
  <si>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</si>
  <si>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</si>
  <si>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</si>
  <si>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</si>
  <si>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</si>
  <si>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</si>
  <si>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</si>
  <si>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</si>
  <si>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</si>
  <si>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</si>
  <si>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</si>
  <si>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</si>
  <si>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</si>
  <si>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</si>
  <si>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</si>
  <si>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</si>
  <si>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</si>
  <si>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</si>
  <si>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</si>
  <si>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</si>
  <si>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</si>
  <si>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</si>
  <si>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</si>
  <si>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</si>
  <si>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</si>
  <si>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</si>
  <si>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</si>
  <si>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</si>
  <si>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</si>
  <si>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</si>
  <si>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</si>
  <si>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</si>
  <si>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</si>
  <si>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</si>
  <si>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</si>
  <si>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</si>
  <si>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</si>
  <si>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</si>
  <si>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</si>
  <si>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</si>
  <si>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</si>
  <si>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</si>
  <si>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</si>
  <si>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</si>
  <si>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</si>
  <si>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</si>
  <si>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</si>
  <si>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</si>
  <si>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</si>
  <si>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</si>
  <si>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</si>
  <si>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</si>
  <si>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</si>
  <si>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</si>
  <si>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</si>
  <si>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</si>
  <si>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</si>
  <si>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</si>
  <si>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</si>
  <si>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</si>
  <si>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</si>
  <si>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</si>
  <si>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</si>
  <si>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</si>
  <si>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</si>
  <si>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</si>
  <si>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</si>
  <si>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</si>
  <si>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</si>
  <si>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</si>
  <si>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</si>
  <si>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</si>
  <si>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</si>
  <si>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</si>
  <si>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</si>
  <si>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</si>
  <si>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</si>
  <si>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</si>
  <si>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</si>
  <si>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</si>
  <si>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</si>
  <si>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</si>
  <si>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</si>
  <si>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</si>
  <si>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</si>
  <si>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</si>
  <si>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</si>
  <si>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</si>
  <si>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</si>
  <si>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</si>
  <si>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</si>
  <si>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</si>
  <si>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</si>
  <si>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</si>
  <si>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</si>
  <si>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</si>
  <si>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</si>
  <si>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</si>
  <si>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</si>
  <si>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</si>
  <si>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</si>
  <si>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</si>
  <si>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</si>
  <si>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</si>
  <si>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</si>
  <si>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</si>
  <si>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</si>
  <si>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</si>
  <si>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</si>
  <si>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</si>
  <si>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</si>
  <si>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</si>
  <si>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</si>
  <si>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</si>
  <si>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</si>
  <si>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</si>
  <si>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</si>
  <si>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</si>
  <si>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</si>
  <si>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</si>
  <si>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</si>
  <si>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</si>
  <si>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</si>
  <si>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</si>
  <si>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</si>
  <si>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</si>
  <si>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</si>
  <si>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</si>
  <si>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</si>
  <si>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</si>
  <si>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</si>
  <si>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</si>
  <si>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</si>
  <si>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</si>
  <si>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</si>
  <si>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</si>
  <si>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</si>
  <si>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</si>
  <si>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</si>
  <si>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</si>
  <si>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</si>
  <si>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</si>
  <si>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</si>
  <si>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</si>
  <si>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</si>
  <si>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</si>
  <si>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</si>
  <si>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</si>
  <si>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</si>
  <si>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</si>
  <si>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</si>
  <si>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</si>
  <si>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</si>
  <si>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</si>
  <si>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</si>
  <si>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</si>
  <si>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</si>
  <si>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</si>
  <si>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</si>
  <si>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</si>
  <si>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</si>
  <si>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</si>
  <si>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</si>
  <si>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</si>
  <si>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</si>
  <si>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</si>
  <si>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</si>
  <si>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</si>
  <si>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</si>
  <si>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</si>
  <si>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</si>
  <si>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</si>
  <si>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</si>
  <si>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</si>
  <si>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</si>
  <si>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</si>
  <si>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</si>
  <si>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</si>
  <si>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</si>
  <si>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</si>
  <si>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</si>
  <si>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</si>
  <si>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</si>
  <si>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</si>
  <si>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</si>
  <si>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</si>
  <si>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</si>
  <si>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</si>
  <si>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</si>
  <si>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</si>
  <si>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</si>
  <si>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</si>
  <si>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</si>
  <si>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</si>
  <si>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</si>
  <si>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</si>
  <si>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</si>
  <si>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</si>
  <si>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</si>
  <si>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</si>
  <si>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</si>
  <si>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</si>
  <si>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</si>
  <si>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</si>
  <si>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</si>
  <si>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</si>
  <si>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</si>
  <si>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</si>
  <si>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</si>
  <si>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</si>
  <si>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</si>
  <si>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</si>
  <si>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</si>
  <si>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</si>
  <si>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</si>
  <si>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</si>
  <si>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</si>
  <si>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</si>
  <si>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</si>
  <si>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</si>
  <si>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</si>
  <si>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</si>
  <si>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</si>
  <si>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</si>
  <si>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</si>
  <si>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</si>
  <si>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</si>
  <si>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</si>
  <si>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</si>
  <si>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</si>
  <si>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</si>
  <si>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</si>
  <si>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</si>
  <si>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</si>
  <si>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</si>
  <si>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</si>
  <si>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</si>
  <si>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</si>
  <si>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</si>
  <si>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</si>
  <si>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</si>
  <si>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</si>
  <si>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</si>
  <si>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</si>
  <si>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</si>
  <si>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</si>
  <si>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</si>
  <si>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</si>
  <si>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</si>
  <si>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</si>
  <si>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</si>
  <si>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</si>
  <si>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</si>
  <si>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</si>
  <si>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</si>
  <si>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</si>
  <si>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</si>
  <si>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</si>
  <si>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</si>
  <si>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</si>
  <si>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</si>
  <si>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</si>
  <si>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</si>
  <si>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</si>
  <si>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</si>
  <si>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</si>
  <si>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</si>
  <si>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</si>
  <si>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</si>
  <si>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</si>
  <si>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</si>
  <si>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</si>
  <si>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</si>
  <si>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</si>
  <si>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</si>
  <si>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</si>
  <si>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</si>
  <si>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</si>
  <si>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</si>
  <si>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</si>
  <si>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</si>
  <si>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</si>
  <si>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</si>
  <si>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</si>
  <si>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</si>
  <si>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</si>
  <si>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</si>
  <si>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</si>
  <si>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</si>
  <si>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</si>
  <si>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</si>
  <si>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</si>
  <si>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</si>
  <si>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</si>
  <si>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</si>
  <si>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</si>
  <si>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</si>
  <si>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</si>
  <si>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</si>
  <si>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</si>
  <si>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</si>
  <si>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</si>
  <si>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</si>
  <si>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</si>
  <si>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</si>
  <si>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</si>
  <si>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</si>
  <si>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</si>
  <si>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</si>
  <si>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</si>
  <si>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</si>
  <si>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</si>
  <si>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</si>
  <si>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</si>
  <si>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</si>
  <si>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</si>
  <si>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</si>
  <si>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</si>
  <si>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</si>
  <si>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</si>
  <si>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</si>
  <si>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</si>
  <si>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</si>
  <si>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</si>
  <si>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</si>
  <si>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</si>
  <si>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</si>
  <si>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</si>
  <si>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</si>
  <si>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</si>
  <si>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</si>
  <si>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</si>
  <si>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</si>
  <si>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</si>
  <si>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</si>
  <si>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</si>
  <si>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</si>
  <si>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</si>
  <si>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</si>
  <si>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</si>
  <si>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</si>
  <si>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</si>
  <si>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</si>
  <si>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</si>
  <si>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</si>
  <si>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</si>
  <si>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</si>
  <si>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</si>
  <si>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</si>
  <si>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</si>
  <si>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</si>
  <si>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</si>
  <si>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</si>
  <si>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</si>
  <si>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</si>
  <si>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</si>
  <si>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</si>
  <si>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</si>
  <si>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</si>
  <si>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</si>
  <si>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</si>
  <si>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</si>
  <si>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</si>
  <si>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</si>
  <si>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</si>
  <si>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</si>
  <si>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</si>
  <si>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</si>
  <si>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</si>
  <si>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</si>
  <si>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</si>
  <si>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</si>
  <si>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</si>
  <si>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</si>
  <si>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</si>
  <si>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</si>
  <si>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</si>
  <si>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</si>
  <si>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</si>
  <si>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</si>
  <si>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</si>
  <si>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</si>
  <si>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</si>
  <si>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</si>
  <si>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</si>
  <si>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</si>
  <si>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</si>
  <si>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</si>
  <si>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</si>
  <si>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</si>
  <si>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</si>
  <si>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</si>
  <si>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</si>
  <si>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</si>
  <si>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</si>
  <si>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</si>
  <si>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</si>
  <si>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</si>
  <si>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</si>
  <si>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</si>
  <si>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</si>
  <si>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</si>
  <si>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</si>
  <si>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</si>
  <si>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</si>
  <si>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</si>
  <si>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</si>
  <si>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</si>
  <si>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</si>
  <si>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</si>
  <si>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</si>
  <si>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</si>
  <si>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</si>
  <si>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</si>
  <si>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</si>
  <si>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</si>
  <si>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</si>
  <si>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</si>
  <si>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</si>
  <si>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</si>
  <si>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</si>
  <si>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</si>
  <si>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</si>
  <si>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</si>
  <si>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</si>
  <si>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</si>
  <si>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</si>
  <si>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</si>
  <si>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</si>
  <si>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</si>
  <si>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</si>
  <si>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</si>
  <si>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</si>
  <si>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</si>
  <si>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</si>
  <si>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</si>
  <si>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</si>
  <si>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</si>
  <si>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</si>
  <si>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</si>
  <si>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</si>
  <si>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</si>
  <si>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</si>
  <si>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</si>
  <si>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</si>
  <si>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</si>
  <si>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</si>
  <si>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</si>
  <si>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</si>
  <si>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</si>
  <si>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</si>
  <si>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</si>
  <si>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</si>
  <si>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</si>
  <si>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</si>
  <si>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</si>
  <si>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</si>
  <si>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</si>
  <si>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</si>
  <si>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</si>
  <si>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</si>
  <si>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</si>
  <si>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</si>
  <si>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</si>
  <si>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</si>
  <si>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</si>
  <si>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</si>
  <si>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</si>
  <si>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</si>
  <si>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</si>
  <si>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</si>
  <si>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</si>
  <si>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</si>
  <si>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</si>
  <si>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</si>
  <si>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</si>
  <si>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</si>
  <si>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</si>
  <si>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</si>
  <si>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</si>
  <si>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</si>
  <si>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</si>
  <si>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</si>
  <si>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</si>
  <si>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</si>
  <si>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</si>
  <si>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</si>
  <si>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</si>
  <si>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</si>
  <si>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</si>
  <si>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</si>
  <si>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</si>
  <si>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</si>
  <si>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</si>
  <si>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</si>
  <si>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</si>
  <si>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</si>
  <si>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</si>
  <si>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</si>
  <si>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</si>
  <si>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</si>
  <si>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</si>
  <si>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</si>
  <si>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</si>
  <si>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</si>
  <si>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</si>
  <si>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</si>
  <si>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</si>
  <si>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</si>
  <si>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</si>
  <si>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</si>
  <si>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</si>
  <si>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</si>
  <si>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</si>
  <si>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</si>
  <si>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</si>
  <si>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</si>
  <si>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</si>
  <si>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</si>
  <si>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</si>
  <si>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</si>
  <si>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</si>
  <si>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</si>
  <si>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</si>
  <si>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</si>
  <si>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</si>
  <si>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</si>
  <si>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</si>
  <si>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</si>
  <si>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</si>
  <si>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</si>
  <si>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</si>
  <si>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</si>
  <si>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</si>
  <si>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</si>
  <si>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</si>
  <si>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</si>
  <si>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</si>
  <si>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</si>
  <si>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</si>
  <si>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</si>
  <si>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</si>
  <si>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</si>
  <si>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</si>
  <si>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</si>
  <si>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</si>
  <si>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</si>
  <si>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</si>
  <si>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</si>
  <si>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</si>
  <si>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</si>
  <si>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</si>
  <si>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</si>
  <si>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</si>
  <si>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</si>
  <si>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</si>
  <si>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</si>
  <si>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</si>
  <si>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</si>
  <si>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</si>
  <si>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</si>
  <si>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</si>
  <si>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</si>
  <si>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</si>
  <si>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</si>
  <si>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</si>
  <si>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</si>
  <si>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</si>
  <si>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</si>
  <si>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</si>
  <si>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</si>
  <si>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</si>
  <si>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</si>
  <si>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</si>
  <si>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</si>
  <si>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</si>
  <si>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</si>
  <si>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</si>
  <si>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</si>
  <si>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</si>
  <si>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</si>
  <si>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</si>
  <si>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</si>
  <si>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</si>
  <si>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</si>
  <si>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</si>
  <si>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</si>
  <si>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</si>
  <si>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</si>
  <si>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</si>
  <si>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</si>
  <si>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</si>
  <si>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</si>
  <si>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</si>
  <si>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</si>
  <si>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</si>
  <si>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</si>
  <si>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</si>
  <si>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</si>
  <si>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</si>
  <si>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</si>
  <si>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</si>
  <si>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</si>
  <si>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</si>
  <si>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</si>
  <si>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</si>
  <si>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</si>
  <si>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</si>
  <si>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</si>
  <si>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</si>
  <si>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</si>
  <si>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</si>
  <si>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</si>
  <si>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</si>
  <si>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</si>
  <si>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</si>
  <si>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</si>
  <si>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</si>
  <si>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</si>
  <si>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</si>
  <si>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</si>
  <si>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</si>
  <si>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</si>
  <si>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</si>
  <si>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</si>
  <si>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</si>
  <si>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</si>
  <si>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</si>
  <si>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</si>
  <si>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</si>
  <si>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</si>
  <si>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</si>
  <si>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</si>
  <si>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</si>
  <si>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</si>
  <si>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</si>
  <si>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</si>
  <si>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</si>
  <si>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</si>
  <si>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</si>
  <si>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</si>
  <si>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</si>
  <si>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</si>
  <si>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</si>
  <si>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</si>
  <si>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</si>
  <si>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</si>
  <si>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</si>
  <si>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</si>
  <si>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</si>
  <si>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</si>
  <si>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</si>
  <si>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</si>
  <si>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</si>
  <si>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</si>
  <si>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</si>
  <si>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</si>
  <si>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</si>
  <si>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</si>
  <si>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</si>
  <si>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</si>
  <si>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</si>
  <si>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</si>
  <si>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</si>
  <si>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</si>
  <si>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</si>
  <si>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</si>
  <si>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</si>
  <si>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</si>
  <si>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</si>
  <si>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</si>
  <si>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</si>
  <si>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</si>
  <si>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</si>
  <si>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</si>
  <si>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</si>
  <si>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</si>
  <si>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</si>
  <si>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</si>
  <si>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</si>
  <si>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</si>
  <si>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</si>
  <si>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</si>
  <si>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</si>
  <si>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</si>
  <si>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</si>
  <si>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</si>
  <si>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</si>
  <si>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</si>
  <si>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</si>
  <si>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</si>
  <si>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</si>
  <si>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</si>
  <si>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</si>
  <si>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</si>
  <si>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</si>
  <si>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</si>
  <si>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</si>
  <si>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</si>
  <si>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</si>
  <si>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</si>
  <si>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</si>
  <si>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</si>
  <si>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</si>
  <si>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</si>
  <si>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</si>
  <si>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</si>
  <si>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</si>
  <si>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</si>
  <si>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</si>
  <si>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</si>
  <si>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</si>
  <si>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</si>
  <si>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</si>
  <si>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</si>
  <si>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</si>
  <si>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</si>
  <si>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</si>
  <si>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</si>
  <si>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</si>
  <si>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</si>
  <si>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</si>
  <si>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</si>
  <si>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</si>
  <si>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</si>
  <si>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</si>
  <si>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</si>
  <si>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</si>
  <si>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</si>
  <si>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</si>
  <si>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</si>
  <si>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</si>
  <si>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</si>
  <si>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</si>
  <si>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</si>
  <si>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</si>
  <si>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</si>
  <si>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</si>
  <si>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</si>
  <si>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</si>
  <si>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</si>
  <si>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</si>
  <si>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</si>
  <si>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</si>
  <si>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</si>
  <si>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</si>
  <si>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</si>
  <si>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</si>
  <si>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</si>
  <si>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</si>
  <si>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</si>
  <si>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</si>
  <si>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</si>
  <si>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</si>
  <si>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</si>
  <si>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</si>
  <si>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</si>
  <si>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</si>
  <si>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</si>
  <si>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</si>
  <si>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</si>
  <si>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</si>
  <si>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</si>
  <si>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</si>
  <si>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</si>
  <si>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</si>
  <si>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</si>
  <si>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</si>
  <si>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</si>
  <si>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</si>
  <si>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</si>
  <si>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</si>
  <si>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</si>
  <si>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</si>
  <si>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</si>
  <si>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</si>
  <si>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</si>
  <si>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</si>
  <si>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</si>
  <si>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</si>
  <si>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</si>
  <si>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</si>
  <si>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</si>
  <si>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</si>
  <si>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</si>
  <si>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</si>
  <si>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</si>
  <si>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</si>
  <si>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</si>
  <si>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</si>
  <si>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</si>
  <si>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</si>
  <si>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</si>
  <si>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</si>
  <si>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</si>
  <si>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</si>
  <si>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</si>
  <si>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</si>
  <si>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</si>
  <si>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</si>
  <si>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</si>
  <si>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</si>
  <si>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</si>
  <si>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</si>
  <si>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</si>
  <si>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</si>
  <si>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</si>
  <si>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</si>
  <si>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</si>
  <si>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</si>
  <si>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</si>
  <si>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</si>
  <si>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</si>
  <si>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</si>
  <si>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</si>
  <si>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</si>
  <si>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</si>
  <si>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</si>
  <si>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</si>
  <si>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</si>
  <si>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</si>
  <si>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</si>
  <si>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</si>
  <si>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</si>
  <si>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</si>
  <si>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</si>
  <si>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</si>
  <si>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</si>
  <si>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</si>
  <si>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</si>
  <si>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</si>
  <si>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</si>
  <si>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</si>
  <si>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</si>
  <si>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</si>
  <si>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</si>
  <si>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</si>
  <si>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</si>
  <si>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</si>
  <si>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</si>
  <si>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</si>
  <si>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</si>
  <si>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</si>
  <si>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</si>
  <si>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</si>
  <si>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</si>
  <si>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</si>
  <si>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</si>
  <si>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</si>
  <si>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</si>
  <si>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</si>
  <si>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</si>
  <si>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</si>
  <si>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</si>
  <si>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</si>
  <si>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</si>
  <si>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</si>
  <si>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</si>
  <si>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</si>
  <si>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</si>
  <si>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</si>
  <si>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</si>
  <si>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</si>
  <si>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</si>
  <si>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</si>
  <si>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</si>
  <si>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</si>
  <si>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</si>
  <si>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</si>
  <si>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</si>
  <si>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</si>
  <si>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</si>
  <si>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</si>
  <si>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</si>
  <si>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</si>
  <si>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</si>
  <si>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</si>
  <si>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</si>
  <si>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</si>
  <si>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</si>
  <si>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</si>
  <si>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</si>
  <si>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</si>
  <si>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</si>
  <si>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</si>
  <si>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</si>
  <si>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</si>
  <si>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</si>
  <si>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</si>
  <si>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</si>
  <si>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</si>
  <si>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</si>
  <si>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</si>
  <si>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</si>
  <si>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</si>
  <si>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</si>
  <si>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</si>
  <si>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</si>
  <si>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</si>
  <si>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</si>
  <si>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</si>
  <si>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</si>
  <si>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</si>
  <si>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</si>
  <si>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</si>
  <si>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</si>
  <si>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</si>
  <si>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</si>
  <si>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</si>
  <si>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</si>
  <si>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</si>
  <si>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</si>
  <si>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</si>
  <si>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</si>
  <si>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</si>
  <si>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</si>
  <si>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</si>
  <si>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</si>
  <si>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</si>
  <si>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</si>
  <si>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</si>
  <si>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</si>
  <si>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</si>
  <si>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</si>
  <si>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</si>
  <si>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</si>
  <si>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</si>
  <si>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</si>
  <si>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</si>
  <si>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</si>
  <si>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</si>
  <si>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</si>
  <si>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</si>
  <si>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</si>
  <si>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</si>
  <si>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</si>
  <si>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</si>
  <si>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</si>
  <si>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</si>
  <si>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</si>
  <si>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</si>
  <si>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</si>
  <si>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</si>
  <si>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</si>
  <si>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</si>
  <si>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</si>
  <si>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</si>
  <si>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</si>
  <si>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</si>
  <si>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</si>
  <si>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</si>
  <si>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</si>
  <si>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</si>
  <si>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</si>
  <si>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</si>
  <si>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</si>
  <si>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</si>
  <si>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</si>
  <si>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</si>
  <si>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</si>
  <si>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</si>
  <si>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</si>
  <si>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</si>
  <si>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</si>
  <si>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</si>
  <si>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</si>
  <si>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</si>
  <si>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</si>
  <si>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</si>
  <si>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</si>
  <si>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</si>
  <si>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</si>
  <si>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</si>
  <si>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</si>
  <si>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</si>
  <si>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</si>
  <si>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</si>
  <si>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</si>
  <si>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</si>
  <si>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</si>
  <si>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</si>
  <si>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</si>
  <si>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</si>
  <si>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</si>
  <si>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</si>
  <si>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</si>
  <si>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</si>
  <si>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</si>
  <si>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</si>
  <si>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</si>
  <si>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</si>
  <si>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</si>
  <si>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</si>
  <si>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</si>
  <si>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</si>
  <si>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</si>
  <si>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</si>
  <si>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</si>
  <si>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</si>
  <si>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</si>
  <si>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</si>
  <si>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</si>
  <si>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</si>
  <si>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</si>
  <si>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</si>
  <si>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</si>
  <si>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</si>
  <si>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</si>
  <si>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</si>
  <si>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</si>
  <si>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</si>
  <si>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</si>
  <si>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</si>
  <si>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</si>
  <si>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</si>
  <si>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</si>
  <si>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</si>
  <si>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</si>
  <si>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</si>
  <si>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</si>
  <si>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</si>
  <si>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</si>
  <si>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</si>
  <si>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</si>
  <si>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</si>
  <si>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</si>
  <si>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</si>
  <si>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</si>
  <si>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</si>
  <si>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</si>
  <si>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</si>
  <si>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</si>
  <si>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</si>
  <si>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</si>
  <si>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</si>
  <si>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</si>
  <si>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</si>
  <si>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</si>
  <si>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</si>
  <si>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</si>
  <si>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</si>
  <si>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</si>
  <si>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</si>
  <si>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</si>
  <si>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</si>
  <si>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</si>
  <si>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</si>
  <si>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</si>
  <si>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</si>
  <si>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</si>
  <si>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</si>
  <si>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</si>
  <si>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</si>
  <si>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</si>
  <si>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</si>
  <si>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</si>
  <si>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</si>
  <si>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</si>
  <si>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</si>
  <si>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</si>
  <si>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</si>
  <si>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</si>
  <si>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</si>
  <si>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</si>
  <si>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</si>
  <si>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</si>
  <si>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</si>
  <si>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</si>
  <si>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</si>
  <si>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</si>
  <si>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</si>
  <si>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</si>
  <si>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</si>
  <si>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</si>
  <si>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</si>
  <si>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</si>
  <si>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</si>
  <si>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</si>
  <si>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</si>
  <si>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</si>
  <si>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</si>
  <si>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</si>
  <si>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</si>
  <si>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</si>
  <si>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</si>
  <si>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</si>
  <si>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</si>
  <si>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</si>
  <si>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</si>
  <si>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</si>
  <si>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</si>
  <si>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</si>
  <si>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</si>
  <si>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</si>
  <si>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</si>
  <si>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</si>
  <si>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</si>
  <si>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</si>
  <si>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</si>
  <si>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</si>
  <si>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</si>
  <si>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</si>
  <si>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</si>
  <si>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</si>
  <si>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</si>
  <si>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</si>
  <si>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</si>
  <si>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</si>
  <si>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</si>
  <si>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</si>
  <si>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</si>
  <si>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</si>
  <si>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</si>
  <si>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</si>
  <si>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</si>
  <si>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</si>
  <si>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</si>
  <si>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</si>
  <si>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</si>
  <si>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</si>
  <si>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</si>
  <si>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</si>
  <si>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</si>
  <si>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</si>
  <si>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</si>
  <si>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</si>
  <si>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</si>
  <si>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</si>
  <si>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</si>
  <si>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</si>
  <si>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</si>
  <si>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</si>
  <si>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</si>
  <si>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</si>
  <si>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</si>
  <si>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</si>
  <si>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</si>
  <si>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</si>
  <si>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</si>
  <si>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</si>
  <si>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</si>
  <si>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</si>
  <si>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</si>
  <si>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</si>
  <si>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</si>
  <si>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</si>
  <si>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</si>
  <si>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</si>
  <si>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</si>
  <si>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</si>
  <si>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</si>
  <si>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</si>
  <si>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</si>
  <si>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</si>
  <si>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</si>
  <si>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</si>
  <si>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</si>
  <si>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</si>
  <si>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</si>
  <si>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</si>
  <si>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</si>
  <si>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</si>
  <si>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</si>
  <si>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</si>
  <si>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</si>
  <si>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</si>
  <si>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</si>
  <si>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</si>
  <si>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</si>
  <si>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</si>
  <si>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</si>
  <si>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</si>
  <si>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</si>
  <si>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</si>
  <si>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</si>
  <si>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</si>
  <si>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</si>
  <si>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</si>
  <si>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</si>
  <si>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</si>
  <si>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</si>
  <si>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</si>
  <si>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</si>
  <si>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</si>
  <si>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</si>
  <si>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</si>
  <si>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</si>
  <si>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</si>
  <si>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</si>
  <si>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</si>
  <si>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</si>
  <si>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</si>
  <si>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</si>
  <si>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</si>
  <si>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</si>
  <si>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</si>
  <si>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</si>
  <si>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</si>
  <si>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</si>
  <si>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</si>
  <si>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</si>
  <si>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</si>
  <si>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</si>
  <si>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</si>
  <si>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</si>
  <si>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</si>
  <si>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</si>
  <si>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</si>
  <si>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</si>
  <si>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</si>
  <si>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</si>
  <si>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</si>
  <si>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</si>
  <si>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</si>
  <si>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</si>
  <si>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</si>
  <si>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</si>
  <si>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</si>
  <si>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</si>
  <si>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</si>
  <si>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</si>
  <si>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</si>
  <si>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</si>
  <si>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</si>
  <si>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</si>
  <si>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</si>
  <si>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</si>
  <si>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</si>
  <si>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</si>
  <si>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</si>
  <si>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</si>
  <si>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</si>
  <si>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</si>
  <si>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</si>
  <si>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</si>
  <si>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</si>
  <si>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</si>
  <si>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</si>
  <si>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</si>
  <si>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</si>
  <si>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</si>
  <si>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</si>
  <si>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</si>
  <si>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</si>
  <si>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</si>
  <si>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</si>
  <si>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</si>
  <si>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</si>
  <si>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</si>
  <si>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</si>
  <si>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</si>
  <si>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</si>
  <si>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</si>
  <si>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</si>
  <si>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</si>
  <si>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</si>
  <si>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</si>
  <si>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</si>
  <si>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</si>
  <si>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</si>
  <si>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</si>
  <si>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</si>
  <si>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</si>
  <si>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</si>
  <si>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</si>
  <si>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</si>
  <si>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</si>
  <si>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</si>
  <si>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</si>
  <si>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</si>
  <si>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</si>
  <si>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</si>
  <si>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</si>
  <si>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</si>
  <si>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</si>
  <si>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</si>
  <si>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</si>
  <si>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</si>
  <si>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</si>
  <si>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</si>
  <si>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</si>
  <si>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</si>
  <si>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</si>
  <si>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</si>
  <si>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</si>
  <si>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</si>
  <si>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</si>
  <si>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</si>
  <si>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</si>
  <si>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</si>
  <si>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</si>
  <si>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</si>
  <si>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</si>
  <si>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</si>
  <si>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</si>
  <si>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</si>
  <si>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</si>
  <si>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</si>
  <si>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</si>
  <si>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</si>
  <si>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</si>
  <si>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</si>
  <si>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</si>
  <si>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</si>
  <si>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</si>
  <si>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</si>
  <si>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</si>
  <si>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</si>
  <si>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</si>
  <si>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</si>
  <si>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</si>
  <si>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</si>
  <si>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</si>
  <si>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</si>
  <si>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</si>
  <si>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</si>
  <si>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</si>
  <si>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</si>
  <si>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</si>
  <si>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</si>
  <si>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</si>
  <si>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</si>
  <si>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</si>
  <si>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</si>
  <si>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</si>
  <si>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</si>
  <si>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</si>
  <si>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</si>
  <si>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</si>
  <si>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</si>
  <si>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</si>
  <si>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</si>
  <si>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</si>
  <si>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</si>
  <si>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</si>
  <si>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</si>
  <si>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</si>
  <si>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</si>
  <si>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</si>
  <si>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</si>
  <si>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</si>
  <si>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</si>
  <si>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</si>
  <si>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</si>
  <si>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</si>
  <si>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</si>
  <si>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</si>
  <si>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</si>
  <si>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</si>
  <si>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</si>
  <si>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</si>
  <si>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</si>
  <si>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</si>
  <si>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</si>
  <si>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</si>
  <si>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</si>
  <si>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</si>
  <si>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</si>
  <si>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</si>
  <si>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</si>
  <si>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</si>
  <si>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</si>
  <si>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</si>
  <si>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</si>
  <si>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</si>
  <si>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</si>
  <si>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</si>
  <si>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</si>
  <si>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</si>
  <si>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</si>
  <si>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</si>
  <si>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</si>
  <si>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</si>
  <si>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</si>
  <si>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</si>
  <si>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</si>
  <si>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</si>
  <si>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</si>
  <si>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</si>
  <si>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</si>
  <si>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</si>
  <si>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</si>
  <si>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</si>
  <si>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</si>
  <si>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</si>
  <si>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</si>
  <si>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</si>
  <si>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</si>
  <si>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</si>
  <si>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</si>
  <si>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</si>
  <si>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</si>
  <si>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</si>
  <si>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</si>
  <si>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</si>
  <si>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</si>
  <si>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</si>
  <si>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</si>
  <si>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</si>
  <si>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</si>
  <si>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</si>
  <si>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</si>
  <si>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</si>
  <si>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</si>
  <si>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</si>
  <si>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</si>
  <si>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</si>
  <si>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</si>
  <si>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</si>
  <si>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</si>
  <si>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</si>
  <si>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</si>
  <si>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</si>
  <si>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</si>
  <si>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</si>
  <si>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</si>
  <si>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</si>
  <si>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</si>
  <si>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</si>
  <si>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</si>
  <si>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</si>
  <si>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</si>
  <si>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</si>
  <si>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</si>
  <si>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</si>
  <si>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</si>
  <si>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</si>
  <si>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</si>
  <si>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</si>
  <si>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</si>
  <si>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</si>
  <si>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</si>
  <si>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</si>
  <si>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</si>
  <si>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</si>
  <si>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</si>
  <si>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</si>
  <si>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</si>
  <si>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</si>
  <si>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</si>
  <si>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</si>
  <si>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</si>
  <si>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</si>
  <si>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</si>
  <si>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</si>
  <si>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</si>
  <si>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</si>
  <si>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</si>
  <si>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</si>
  <si>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</si>
  <si>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</si>
  <si>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</si>
  <si>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</si>
  <si>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</si>
  <si>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</si>
  <si>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</si>
  <si>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</si>
  <si>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</si>
  <si>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</si>
  <si>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</si>
  <si>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</si>
  <si>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</si>
  <si>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</si>
  <si>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</si>
  <si>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</si>
  <si>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</si>
  <si>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</si>
  <si>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</si>
  <si>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</si>
  <si>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</si>
  <si>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</si>
  <si>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</si>
  <si>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</si>
  <si>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</si>
  <si>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</si>
  <si>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</si>
  <si>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</si>
  <si>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</si>
  <si>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</si>
  <si>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</si>
  <si>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</si>
  <si>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</si>
  <si>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</si>
  <si>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</si>
  <si>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</si>
  <si>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</si>
  <si>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</si>
  <si>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</si>
  <si>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</si>
  <si>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</si>
  <si>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</si>
  <si>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</si>
  <si>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</si>
  <si>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</si>
  <si>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</si>
  <si>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</si>
  <si>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</si>
  <si>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</si>
  <si>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</si>
  <si>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</si>
  <si>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</si>
  <si>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</si>
  <si>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</si>
  <si>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</si>
  <si>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</si>
  <si>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</si>
  <si>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</si>
  <si>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</si>
  <si>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</si>
  <si>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</si>
  <si>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</si>
  <si>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</si>
  <si>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</si>
  <si>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</si>
  <si>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</si>
  <si>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</si>
  <si>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</si>
  <si>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</si>
  <si>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</si>
  <si>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</si>
  <si>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</si>
  <si>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</si>
  <si>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</si>
  <si>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</si>
  <si>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</si>
  <si>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</si>
  <si>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</si>
  <si>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</si>
  <si>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</si>
  <si>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</si>
  <si>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</si>
  <si>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</si>
  <si>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</si>
  <si>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</si>
  <si>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</si>
  <si>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</si>
  <si>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</si>
  <si>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</si>
  <si>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</si>
  <si>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</si>
  <si>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</si>
  <si>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</si>
  <si>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</si>
  <si>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</si>
  <si>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</si>
  <si>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</si>
  <si>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</si>
  <si>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</si>
  <si>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</si>
  <si>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</si>
  <si>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</si>
  <si>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</si>
  <si>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</si>
  <si>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</si>
  <si>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</si>
  <si>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</si>
  <si>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</si>
  <si>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</si>
  <si>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</si>
  <si>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</si>
  <si>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</si>
  <si>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</si>
  <si>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</si>
  <si>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</si>
  <si>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</si>
  <si>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</si>
  <si>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</si>
  <si>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</si>
  <si>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</si>
  <si>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</si>
  <si>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</si>
  <si>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</si>
  <si>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</si>
  <si>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</si>
  <si>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</si>
  <si>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</si>
  <si>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</si>
  <si>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</si>
  <si>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</si>
  <si>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</si>
  <si>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</si>
  <si>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</si>
  <si>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</si>
  <si>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</si>
  <si>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</si>
  <si>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</si>
  <si>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</si>
  <si>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</si>
  <si>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</si>
  <si>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</si>
  <si>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</si>
  <si>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</si>
  <si>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</si>
  <si>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</si>
  <si>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</si>
  <si>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</si>
  <si>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</si>
  <si>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</si>
  <si>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</si>
  <si>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</si>
  <si>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</si>
  <si>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</si>
  <si>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</si>
  <si>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</si>
  <si>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</si>
  <si>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</si>
  <si>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</si>
  <si>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</si>
  <si>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</si>
  <si>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</si>
  <si>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</si>
  <si>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</si>
  <si>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</si>
  <si>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</si>
  <si>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</si>
  <si>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</si>
  <si>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</si>
  <si>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</si>
  <si>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</si>
  <si>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</si>
  <si>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</si>
  <si>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</si>
  <si>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</si>
  <si>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</si>
  <si>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</si>
  <si>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</si>
  <si>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</si>
  <si>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</si>
  <si>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</si>
  <si>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</si>
  <si>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</si>
  <si>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</si>
  <si>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</si>
  <si>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</si>
  <si>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</si>
  <si>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</si>
  <si>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</si>
  <si>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</si>
  <si>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</si>
  <si>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</si>
  <si>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</si>
  <si>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</si>
  <si>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</si>
  <si>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</si>
  <si>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</si>
  <si>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</si>
  <si>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</si>
  <si>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</si>
  <si>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</si>
  <si>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</si>
  <si>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</si>
  <si>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</si>
  <si>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</si>
  <si>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</si>
  <si>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</si>
  <si>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</si>
  <si>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</si>
  <si>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</si>
  <si>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</si>
  <si>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</si>
  <si>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</si>
  <si>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</si>
  <si>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</si>
  <si>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</si>
  <si>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</si>
  <si>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</si>
  <si>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</si>
  <si>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</si>
  <si>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</si>
  <si>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</si>
  <si>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</si>
  <si>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</si>
  <si>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</si>
  <si>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</si>
  <si>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</si>
  <si>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</si>
  <si>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</si>
  <si>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</si>
  <si>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</si>
  <si>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</si>
  <si>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</si>
  <si>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</si>
  <si>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</si>
  <si>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</si>
  <si>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</si>
  <si>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</si>
  <si>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</si>
  <si>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</si>
  <si>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</si>
  <si>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</si>
  <si>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</si>
  <si>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</si>
  <si>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</si>
  <si>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</si>
  <si>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</si>
  <si>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</si>
  <si>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</si>
  <si>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</si>
  <si>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</si>
  <si>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</si>
  <si>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</si>
  <si>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</si>
  <si>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</si>
  <si>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</si>
  <si>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</si>
  <si>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</si>
  <si>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</si>
  <si>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</si>
  <si>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</si>
  <si>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</si>
  <si>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</si>
  <si>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</si>
  <si>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</si>
  <si>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</si>
  <si>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</si>
  <si>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</si>
  <si>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</si>
  <si>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</si>
  <si>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</si>
  <si>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</si>
  <si>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</si>
  <si>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</si>
  <si>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</si>
  <si>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</si>
  <si>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</si>
  <si>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</si>
  <si>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</si>
  <si>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</si>
  <si>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</si>
  <si>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</si>
  <si>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</si>
  <si>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</si>
  <si>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</si>
  <si>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</si>
  <si>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</si>
  <si>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</si>
  <si>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</si>
  <si>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</si>
  <si>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</si>
  <si>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</si>
  <si>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</si>
  <si>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</si>
  <si>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</si>
  <si>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</si>
  <si>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</si>
  <si>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</si>
  <si>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</si>
  <si>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</si>
  <si>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</si>
  <si>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</si>
  <si>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</si>
  <si>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</si>
  <si>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</si>
  <si>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</si>
  <si>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</si>
  <si>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</si>
  <si>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</si>
  <si>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</si>
  <si>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</si>
  <si>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</si>
  <si>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</si>
  <si>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</si>
  <si>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</si>
  <si>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</si>
  <si>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</si>
  <si>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</si>
  <si>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</si>
  <si>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</si>
  <si>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</si>
  <si>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</si>
  <si>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</si>
  <si>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</si>
  <si>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</si>
  <si>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</si>
  <si>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</si>
  <si>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</si>
  <si>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</si>
  <si>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</si>
  <si>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</si>
  <si>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</si>
  <si>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</si>
  <si>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</si>
  <si>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</si>
  <si>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</si>
  <si>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</si>
  <si>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</si>
  <si>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</si>
  <si>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</si>
  <si>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</si>
  <si>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</si>
  <si>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</si>
  <si>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</si>
  <si>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</si>
  <si>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</si>
  <si>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</si>
  <si>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</si>
  <si>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</si>
  <si>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</si>
  <si>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</si>
  <si>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</si>
  <si>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</si>
  <si>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</si>
  <si>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</si>
  <si>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</si>
  <si>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</si>
  <si>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</si>
  <si>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</si>
  <si>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</si>
  <si>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</si>
  <si>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</si>
  <si>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</si>
  <si>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</si>
  <si>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</si>
  <si>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</si>
  <si>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</si>
  <si>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</si>
  <si>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</si>
  <si>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</si>
  <si>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</si>
  <si>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</si>
  <si>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</si>
  <si>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</si>
  <si>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</si>
  <si>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</si>
  <si>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</si>
  <si>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</si>
  <si>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</si>
  <si>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</si>
  <si>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</si>
  <si>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</si>
  <si>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</si>
  <si>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</si>
  <si>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</si>
  <si>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</si>
  <si>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</si>
  <si>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</si>
  <si>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</si>
  <si>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</si>
  <si>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</si>
  <si>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</si>
  <si>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</si>
  <si>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</si>
  <si>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</si>
  <si>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</si>
  <si>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</si>
  <si>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</si>
  <si>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</si>
  <si>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</si>
  <si>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</si>
  <si>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</si>
  <si>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</si>
  <si>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</si>
  <si>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</si>
  <si>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</si>
  <si>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</si>
  <si>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</si>
  <si>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</si>
  <si>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</si>
  <si>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</si>
  <si>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</si>
  <si>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</si>
  <si>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</si>
  <si>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</si>
  <si>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</si>
  <si>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</si>
  <si>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</si>
  <si>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</si>
  <si>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</si>
  <si>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</si>
  <si>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</si>
  <si>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</si>
  <si>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</si>
  <si>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</si>
  <si>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</si>
  <si>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</si>
  <si>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</si>
  <si>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</si>
  <si>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</si>
  <si>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</si>
  <si>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</si>
  <si>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</si>
  <si>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</si>
  <si>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</si>
  <si>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</si>
  <si>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</si>
  <si>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</si>
  <si>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</si>
  <si>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</si>
  <si>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</si>
  <si>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</si>
  <si>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</si>
  <si>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</si>
  <si>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</si>
  <si>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</si>
  <si>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</si>
  <si>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</si>
  <si>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</si>
  <si>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</si>
  <si>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</si>
  <si>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</si>
  <si>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</si>
  <si>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</si>
  <si>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</si>
  <si>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</si>
  <si>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</si>
  <si>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</si>
  <si>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</si>
  <si>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</si>
  <si>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</si>
  <si>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</si>
  <si>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</si>
  <si>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</si>
  <si>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</si>
  <si>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</si>
  <si>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</si>
  <si>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</si>
  <si>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</si>
  <si>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</si>
  <si>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</si>
  <si>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</si>
  <si>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</si>
  <si>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</si>
  <si>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</si>
  <si>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</si>
  <si>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</si>
  <si>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</si>
  <si>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</si>
  <si>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</si>
  <si>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</si>
  <si>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</si>
  <si>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</si>
  <si>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</si>
  <si>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</si>
  <si>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</si>
  <si>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</si>
  <si>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</si>
  <si>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</si>
  <si>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</si>
  <si>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</si>
  <si>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</si>
  <si>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</si>
  <si>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</si>
  <si>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</si>
  <si>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</si>
  <si>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</si>
  <si>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</si>
  <si>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</si>
  <si>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</si>
  <si>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</si>
  <si>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</si>
  <si>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</si>
  <si>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</si>
  <si>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</si>
  <si>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</si>
  <si>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</si>
  <si>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</si>
  <si>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</si>
  <si>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</si>
  <si>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</si>
  <si>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</si>
  <si>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</si>
  <si>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</si>
  <si>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</si>
  <si>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</si>
  <si>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</si>
  <si>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</si>
  <si>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</si>
  <si>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</si>
  <si>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</si>
  <si>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</si>
  <si>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</si>
  <si>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</si>
  <si>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</si>
  <si>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</si>
  <si>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</si>
  <si>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</si>
  <si>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</si>
  <si>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</si>
  <si>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</si>
  <si>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</si>
  <si>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</si>
  <si>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</si>
  <si>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</si>
  <si>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</si>
  <si>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</si>
  <si>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</si>
  <si>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</si>
  <si>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</si>
  <si>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</si>
  <si>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</si>
  <si>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</si>
  <si>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</si>
  <si>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</si>
  <si>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</si>
  <si>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</si>
  <si>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</si>
  <si>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</si>
  <si>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</si>
  <si>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</si>
  <si>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</si>
  <si>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</si>
  <si>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</si>
  <si>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</si>
  <si>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</si>
  <si>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</si>
  <si>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</si>
  <si>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</si>
  <si>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</si>
  <si>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</si>
  <si>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</si>
  <si>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</si>
  <si>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</si>
  <si>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</si>
  <si>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</si>
  <si>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</si>
  <si>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</si>
  <si>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</si>
  <si>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</si>
  <si>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</si>
  <si>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</si>
  <si>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</si>
  <si>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</si>
  <si>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</si>
  <si>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</si>
  <si>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</si>
  <si>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</si>
  <si>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</si>
  <si>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</si>
  <si>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</si>
  <si>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</si>
  <si>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</si>
  <si>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</si>
  <si>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</si>
  <si>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</si>
  <si>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</si>
  <si>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</si>
  <si>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</si>
  <si>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</si>
  <si>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</si>
  <si>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</si>
  <si>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</si>
  <si>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</si>
  <si>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</si>
  <si>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</si>
  <si>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</si>
  <si>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</si>
  <si>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</si>
  <si>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</si>
  <si>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</si>
  <si>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</si>
  <si>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</si>
  <si>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</si>
  <si>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</si>
  <si>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</si>
  <si>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</si>
  <si>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</si>
  <si>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</si>
  <si>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</si>
  <si>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</si>
  <si>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</si>
  <si>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</si>
  <si>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</si>
  <si>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</si>
  <si>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</si>
  <si>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</si>
  <si>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</si>
  <si>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</si>
  <si>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</si>
  <si>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</si>
  <si>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</si>
  <si>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</si>
  <si>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</si>
  <si>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</si>
  <si>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</si>
  <si>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</si>
  <si>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</si>
  <si>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</si>
  <si>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</si>
  <si>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</si>
  <si>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</si>
  <si>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</si>
  <si>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</si>
  <si>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</si>
  <si>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</si>
  <si>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</si>
  <si>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</si>
  <si>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</si>
  <si>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</si>
  <si>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</si>
  <si>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</si>
  <si>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</si>
  <si>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</si>
  <si>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</si>
  <si>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</si>
  <si>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</si>
  <si>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</si>
  <si>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</si>
  <si>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</si>
  <si>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</si>
  <si>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</si>
  <si>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</si>
  <si>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</si>
  <si>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</si>
  <si>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</si>
  <si>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</si>
  <si>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</si>
  <si>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</si>
  <si>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</si>
  <si>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</si>
  <si>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</si>
  <si>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</si>
  <si>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</si>
  <si>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</si>
  <si>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</si>
  <si>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</si>
  <si>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</si>
  <si>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</si>
  <si>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</si>
  <si>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</si>
  <si>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</si>
  <si>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</si>
  <si>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</si>
  <si>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</si>
  <si>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</si>
  <si>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</si>
  <si>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</si>
  <si>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</si>
  <si>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</si>
  <si>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</si>
  <si>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</si>
  <si>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</si>
  <si>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</si>
  <si>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</si>
  <si>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</si>
  <si>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</si>
  <si>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</si>
  <si>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</si>
  <si>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</si>
  <si>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</si>
  <si>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</si>
  <si>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</si>
  <si>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</si>
  <si>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</si>
  <si>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</si>
  <si>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</si>
  <si>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</si>
  <si>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</si>
  <si>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</si>
  <si>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</si>
  <si>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</si>
  <si>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</si>
  <si>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</si>
  <si>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</si>
  <si>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</si>
  <si>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</si>
  <si>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</si>
  <si>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</si>
  <si>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</si>
  <si>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</si>
  <si>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</si>
  <si>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</si>
  <si>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</si>
  <si>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</si>
  <si>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</si>
  <si>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</si>
  <si>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</si>
  <si>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</si>
  <si>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</si>
  <si>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</si>
  <si>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</si>
  <si>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</si>
  <si>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</si>
  <si>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</si>
  <si>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</si>
  <si>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</si>
  <si>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</si>
  <si>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</si>
  <si>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</si>
  <si>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</si>
  <si>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</si>
  <si>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</si>
  <si>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</si>
  <si>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</si>
  <si>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</si>
  <si>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</si>
  <si>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</si>
  <si>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</si>
  <si>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</si>
  <si>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</si>
  <si>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</si>
  <si>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</si>
  <si>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</si>
  <si>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</si>
  <si>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</si>
  <si>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</si>
  <si>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</si>
  <si>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</si>
  <si>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</si>
  <si>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</si>
  <si>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</si>
  <si>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</si>
  <si>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</si>
  <si>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</si>
  <si>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</si>
  <si>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</si>
  <si>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</si>
  <si>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</si>
  <si>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</si>
  <si>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</si>
  <si>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</si>
  <si>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</si>
  <si>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</si>
  <si>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</si>
  <si>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</si>
  <si>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</si>
  <si>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</si>
  <si>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</si>
  <si>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</si>
  <si>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</si>
  <si>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</si>
  <si>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</si>
  <si>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</si>
  <si>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</si>
  <si>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</si>
  <si>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</si>
  <si>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</si>
  <si>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</si>
  <si>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</si>
  <si>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</si>
  <si>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</si>
  <si>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</si>
  <si>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</si>
  <si>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</si>
  <si>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</si>
  <si>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</si>
  <si>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</si>
  <si>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</si>
  <si>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</si>
  <si>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</si>
  <si>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</si>
  <si>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</si>
  <si>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</si>
  <si>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</si>
  <si>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</si>
  <si>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</si>
  <si>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</si>
  <si>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</si>
  <si>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</si>
  <si>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</si>
  <si>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</si>
  <si>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</si>
  <si>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</si>
  <si>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</si>
  <si>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</si>
  <si>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</si>
  <si>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</si>
  <si>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</si>
  <si>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</si>
  <si>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</si>
  <si>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</si>
  <si>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</si>
  <si>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</si>
  <si>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</si>
  <si>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</si>
  <si>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</si>
  <si>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</si>
  <si>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</si>
  <si>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</si>
  <si>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</si>
  <si>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</si>
  <si>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</si>
  <si>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</si>
  <si>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</si>
  <si>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</si>
  <si>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</si>
  <si>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</si>
  <si>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</si>
  <si>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</si>
  <si>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</si>
  <si>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</si>
  <si>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</si>
  <si>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</si>
  <si>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</si>
  <si>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</si>
  <si>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</si>
  <si>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</si>
  <si>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</si>
  <si>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</si>
  <si>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</si>
  <si>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</si>
  <si>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</si>
  <si>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</si>
  <si>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</si>
  <si>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</si>
  <si>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</si>
  <si>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</si>
  <si>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</si>
  <si>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</si>
  <si>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</si>
  <si>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</si>
  <si>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</si>
  <si>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</si>
  <si>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</si>
  <si>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</si>
  <si>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</si>
  <si>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</si>
  <si>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</si>
  <si>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</si>
  <si>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</si>
  <si>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</si>
  <si>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</si>
  <si>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</si>
  <si>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</si>
  <si>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</si>
  <si>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</si>
  <si>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</si>
  <si>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</si>
  <si>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</si>
  <si>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</si>
  <si>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</si>
  <si>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</si>
  <si>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</si>
  <si>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</si>
  <si>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</si>
  <si>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</si>
  <si>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</si>
  <si>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</si>
  <si>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</si>
  <si>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</si>
  <si>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</si>
  <si>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</si>
  <si>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</si>
  <si>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</si>
  <si>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</si>
  <si>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</si>
  <si>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</si>
  <si>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</si>
  <si>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</si>
  <si>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</si>
  <si>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</si>
  <si>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</si>
  <si>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</si>
  <si>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</si>
  <si>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</si>
  <si>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</si>
  <si>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</si>
  <si>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</si>
  <si>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</si>
  <si>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</si>
  <si>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</si>
  <si>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</si>
  <si>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</si>
  <si>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</si>
  <si>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</si>
  <si>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</si>
  <si>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</si>
  <si>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</si>
  <si>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</si>
  <si>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</si>
  <si>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</si>
  <si>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</si>
  <si>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</si>
  <si>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</si>
  <si>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</si>
  <si>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</si>
  <si>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</si>
  <si>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</si>
  <si>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</si>
  <si>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</si>
  <si>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</si>
  <si>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</si>
  <si>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</si>
  <si>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</si>
  <si>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</si>
  <si>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</si>
  <si>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</si>
  <si>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</si>
  <si>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</si>
  <si>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</si>
  <si>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</si>
  <si>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</si>
  <si>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</si>
  <si>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</si>
  <si>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</si>
  <si>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</si>
  <si>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</si>
  <si>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</si>
  <si>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</si>
  <si>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</si>
  <si>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</si>
  <si>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</si>
  <si>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</si>
  <si>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</si>
  <si>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</si>
  <si>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</si>
  <si>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</si>
  <si>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</si>
  <si>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</si>
  <si>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</si>
  <si>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</si>
  <si>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</si>
  <si>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</si>
  <si>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</si>
  <si>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</si>
  <si>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</si>
  <si>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</si>
  <si>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</si>
  <si>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</si>
  <si>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</si>
  <si>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</si>
  <si>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</si>
  <si>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</si>
  <si>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</si>
  <si>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</si>
  <si>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</si>
  <si>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</si>
  <si>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</si>
  <si>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</si>
  <si>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</si>
  <si>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</si>
  <si>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</si>
  <si>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</si>
  <si>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</si>
  <si>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</si>
  <si>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</si>
  <si>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</si>
  <si>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</si>
  <si>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</si>
  <si>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</si>
  <si>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</si>
  <si>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</si>
  <si>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</si>
  <si>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</si>
  <si>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</si>
  <si>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</si>
  <si>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</si>
  <si>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</si>
  <si>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</si>
  <si>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</si>
  <si>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</si>
  <si>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</si>
  <si>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</si>
  <si>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</si>
  <si>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</si>
  <si>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</si>
  <si>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</si>
  <si>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</si>
  <si>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</si>
  <si>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</si>
  <si>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</si>
  <si>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</si>
  <si>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</si>
  <si>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</si>
  <si>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</si>
  <si>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</si>
  <si>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</si>
  <si>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</si>
  <si>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</si>
  <si>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</si>
  <si>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</si>
  <si>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</si>
  <si>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</si>
  <si>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</si>
  <si>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</si>
  <si>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</si>
  <si>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</si>
  <si>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</si>
  <si>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</si>
  <si>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</si>
  <si>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</si>
  <si>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</si>
  <si>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</si>
  <si>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</si>
  <si>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</si>
  <si>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</si>
  <si>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</si>
  <si>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</si>
  <si>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</si>
  <si>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</si>
  <si>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</si>
  <si>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</si>
  <si>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</si>
  <si>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</si>
  <si>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</si>
  <si>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</si>
  <si>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</si>
  <si>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</si>
  <si>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</si>
  <si>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</si>
  <si>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</si>
  <si>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</si>
  <si>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</si>
  <si>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</si>
  <si>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</si>
  <si>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</si>
  <si>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</si>
  <si>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</si>
  <si>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</si>
  <si>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</si>
  <si>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</si>
  <si>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</si>
  <si>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</si>
  <si>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</si>
  <si>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</si>
  <si>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</si>
  <si>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</si>
  <si>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</si>
  <si>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</si>
  <si>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</si>
  <si>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</si>
  <si>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</si>
  <si>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</si>
  <si>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</si>
  <si>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</si>
  <si>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</si>
  <si>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</si>
  <si>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</si>
  <si>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</si>
  <si>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</si>
  <si>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</si>
  <si>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</si>
  <si>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</si>
  <si>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</si>
  <si>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</si>
  <si>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</si>
  <si>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</si>
  <si>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</si>
  <si>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</si>
  <si>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</si>
  <si>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</si>
  <si>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</si>
  <si>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</si>
  <si>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</si>
  <si>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</si>
  <si>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</si>
  <si>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</si>
  <si>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</si>
  <si>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</si>
  <si>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</si>
  <si>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</si>
  <si>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</si>
  <si>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</si>
  <si>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</si>
  <si>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</si>
  <si>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</si>
  <si>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</si>
  <si>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</si>
  <si>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</si>
  <si>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</si>
  <si>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</si>
  <si>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</si>
  <si>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</si>
  <si>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</si>
  <si>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</si>
  <si>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</si>
  <si>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</si>
  <si>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</si>
  <si>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</si>
  <si>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</si>
  <si>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</si>
  <si>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</si>
  <si>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</si>
  <si>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</si>
  <si>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</si>
  <si>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</si>
  <si>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</si>
  <si>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</si>
  <si>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</si>
  <si>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</si>
  <si>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</si>
  <si>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</si>
  <si>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</si>
  <si>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</si>
  <si>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</si>
  <si>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</si>
  <si>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</si>
  <si>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</si>
  <si>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</si>
  <si>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</si>
  <si>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</si>
  <si>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</si>
  <si>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</si>
  <si>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</si>
  <si>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</si>
  <si>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</si>
  <si>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</si>
  <si>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</si>
  <si>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</si>
  <si>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</si>
  <si>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</si>
  <si>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</si>
  <si>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</si>
  <si>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</si>
  <si>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</si>
  <si>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</si>
  <si>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</si>
  <si>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</si>
  <si>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</si>
  <si>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</si>
  <si>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</si>
  <si>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</si>
  <si>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</si>
  <si>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</si>
  <si>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</si>
  <si>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</si>
  <si>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</si>
  <si>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</si>
  <si>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</si>
  <si>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</si>
  <si>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</si>
  <si>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</si>
  <si>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</si>
  <si>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</si>
  <si>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</si>
  <si>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</si>
  <si>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</si>
  <si>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</si>
  <si>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</si>
  <si>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</si>
  <si>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</si>
  <si>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</si>
  <si>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</si>
  <si>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</si>
  <si>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</si>
  <si>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</si>
  <si>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</si>
  <si>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</si>
  <si>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</si>
  <si>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</si>
  <si>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</si>
  <si>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</si>
  <si>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</si>
  <si>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</si>
  <si>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</si>
  <si>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</si>
  <si>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</si>
  <si>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</si>
  <si>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</si>
  <si>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</si>
  <si>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</si>
  <si>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</si>
  <si>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</si>
  <si>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</si>
  <si>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</si>
  <si>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</si>
  <si>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</si>
  <si>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</si>
  <si>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</si>
  <si>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</si>
  <si>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</si>
  <si>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</si>
  <si>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</si>
  <si>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</si>
  <si>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</si>
  <si>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</si>
  <si>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</si>
  <si>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</si>
  <si>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</si>
  <si>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</si>
  <si>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</si>
  <si>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</si>
  <si>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</si>
  <si>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</si>
  <si>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</si>
  <si>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</si>
  <si>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</si>
  <si>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</si>
  <si>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</si>
  <si>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</si>
  <si>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</si>
  <si>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</si>
  <si>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</si>
  <si>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</si>
  <si>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</si>
  <si>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</si>
  <si>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</si>
  <si>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</si>
  <si>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</si>
  <si>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</si>
  <si>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</si>
  <si>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</si>
  <si>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</si>
  <si>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</si>
  <si>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</si>
  <si>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</si>
  <si>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</si>
  <si>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</si>
  <si>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</si>
  <si>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</si>
  <si>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</si>
  <si>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</si>
  <si>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</si>
  <si>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</si>
  <si>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</si>
  <si>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</si>
  <si>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</si>
  <si>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</si>
  <si>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</si>
  <si>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</si>
  <si>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</si>
  <si>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</si>
  <si>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</si>
  <si>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</si>
  <si>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</si>
  <si>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</si>
  <si>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</si>
  <si>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</si>
  <si>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</si>
  <si>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</si>
  <si>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</si>
  <si>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</si>
  <si>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</si>
  <si>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</si>
  <si>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</si>
  <si>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</si>
  <si>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</si>
  <si>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</si>
  <si>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</si>
  <si>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</si>
  <si>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</si>
  <si>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</si>
  <si>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</si>
  <si>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</si>
  <si>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</si>
  <si>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</si>
  <si>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</si>
  <si>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</si>
  <si>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</si>
  <si>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</si>
  <si>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</si>
  <si>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</si>
  <si>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</si>
  <si>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</si>
  <si>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</si>
  <si>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</si>
  <si>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</si>
  <si>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</si>
  <si>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</si>
  <si>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</si>
  <si>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</si>
  <si>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</si>
  <si>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</si>
  <si>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</si>
  <si>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</si>
  <si>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</si>
  <si>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</si>
  <si>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</si>
  <si>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</si>
  <si>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</si>
  <si>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</si>
  <si>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</si>
  <si>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</si>
  <si>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</si>
  <si>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</si>
  <si>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</si>
  <si>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</si>
  <si>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</si>
  <si>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</si>
  <si>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</si>
  <si>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</si>
  <si>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</si>
  <si>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</si>
  <si>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</si>
  <si>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</si>
  <si>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</si>
  <si>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</si>
  <si>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</si>
  <si>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</si>
  <si>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</si>
  <si>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</si>
  <si>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</si>
  <si>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</si>
  <si>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</si>
  <si>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</si>
  <si>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</si>
  <si>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</si>
  <si>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</si>
  <si>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</si>
  <si>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</si>
  <si>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</si>
  <si>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</si>
  <si>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</si>
  <si>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</si>
  <si>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</si>
  <si>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</si>
  <si>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</si>
  <si>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</si>
  <si>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</si>
  <si>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</si>
  <si>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</si>
  <si>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</si>
  <si>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</si>
  <si>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</si>
  <si>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</si>
  <si>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</si>
  <si>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</si>
  <si>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</si>
  <si>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</si>
  <si>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</si>
  <si>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</si>
  <si>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</si>
  <si>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</si>
  <si>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</si>
  <si>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</si>
  <si>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</si>
  <si>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</si>
  <si>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</si>
  <si>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</si>
  <si>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</si>
  <si>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</si>
  <si>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</si>
  <si>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</si>
  <si>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</si>
  <si>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</si>
  <si>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</si>
  <si>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</si>
  <si>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</si>
  <si>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</si>
  <si>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</si>
  <si>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</si>
  <si>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</si>
  <si>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</si>
  <si>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</si>
  <si>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</si>
  <si>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</si>
  <si>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</si>
  <si>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</si>
  <si>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</si>
  <si>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</si>
  <si>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</si>
  <si>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</si>
  <si>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</si>
  <si>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</si>
  <si>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</si>
  <si>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</si>
  <si>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</si>
  <si>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</si>
  <si>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</si>
  <si>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</si>
  <si>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</si>
  <si>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</si>
  <si>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</si>
  <si>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</si>
  <si>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</si>
  <si>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</si>
  <si>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</si>
  <si>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</si>
  <si>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</si>
  <si>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</si>
  <si>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</si>
  <si>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</si>
  <si>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</si>
  <si>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</si>
  <si>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</si>
  <si>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</si>
  <si>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</si>
  <si>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</si>
  <si>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</si>
  <si>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</si>
  <si>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</si>
  <si>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</si>
  <si>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</si>
  <si>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</si>
  <si>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</si>
  <si>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</si>
  <si>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</si>
  <si>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</si>
  <si>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</si>
  <si>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</si>
  <si>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</si>
  <si>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</si>
  <si>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</si>
  <si>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</si>
  <si>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</si>
  <si>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</si>
  <si>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</si>
  <si>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</si>
  <si>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</si>
  <si>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</si>
  <si>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</si>
  <si>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</si>
  <si>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</si>
  <si>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</si>
  <si>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</si>
  <si>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</si>
  <si>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</si>
  <si>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</si>
  <si>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</si>
  <si>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</si>
  <si>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</si>
  <si>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</si>
  <si>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</si>
  <si>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</si>
  <si>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</si>
  <si>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</si>
  <si>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</si>
  <si>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</si>
  <si>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</si>
  <si>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</si>
  <si>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</si>
  <si>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</si>
  <si>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</si>
  <si>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</si>
  <si>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</si>
  <si>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</si>
  <si>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</si>
  <si>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</si>
  <si>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</si>
  <si>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</si>
  <si>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</si>
  <si>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</si>
  <si>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</si>
  <si>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</si>
  <si>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</si>
  <si>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</si>
  <si>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</si>
  <si>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</si>
  <si>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</si>
  <si>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</si>
  <si>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</si>
  <si>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</si>
  <si>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</si>
  <si>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</si>
  <si>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</si>
  <si>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</si>
  <si>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</si>
  <si>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</si>
  <si>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</si>
  <si>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</si>
  <si>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</si>
  <si>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</si>
  <si>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</si>
  <si>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</si>
  <si>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</si>
  <si>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</si>
  <si>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</si>
  <si>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</si>
  <si>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</si>
  <si>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</si>
  <si>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</si>
  <si>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</si>
  <si>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</si>
  <si>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</si>
  <si>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</si>
  <si>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</si>
  <si>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</si>
  <si>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</si>
  <si>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</si>
  <si>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</si>
  <si>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</si>
  <si>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</si>
  <si>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</si>
  <si>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</si>
  <si>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</si>
  <si>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</si>
  <si>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</si>
  <si>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</si>
  <si>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</si>
  <si>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</si>
  <si>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</si>
  <si>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</si>
  <si>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</si>
  <si>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</si>
  <si>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</si>
  <si>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</si>
  <si>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</si>
  <si>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</si>
  <si>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</si>
  <si>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</si>
  <si>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</si>
  <si>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</si>
  <si>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</si>
  <si>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</si>
  <si>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</si>
  <si>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</si>
  <si>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</si>
  <si>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</si>
  <si>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</si>
  <si>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</si>
  <si>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</si>
  <si>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</si>
  <si>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</si>
  <si>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</si>
  <si>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</si>
  <si>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</si>
  <si>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</si>
  <si>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</si>
  <si>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</si>
  <si>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</si>
  <si>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</si>
  <si>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</si>
  <si>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</si>
  <si>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</si>
  <si>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</si>
  <si>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</si>
  <si>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</si>
  <si>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</si>
  <si>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</si>
  <si>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</si>
  <si>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</si>
  <si>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</si>
  <si>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</si>
  <si>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</si>
  <si>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</si>
  <si>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</si>
  <si>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</si>
  <si>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</si>
  <si>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</si>
  <si>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</si>
  <si>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</si>
  <si>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</si>
  <si>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</si>
  <si>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</si>
  <si>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</si>
  <si>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</si>
  <si>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</si>
  <si>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</si>
  <si>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</si>
  <si>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</si>
  <si>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</si>
  <si>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</si>
  <si>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</si>
  <si>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</si>
  <si>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</si>
  <si>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</si>
  <si>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</si>
  <si>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</si>
  <si>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</si>
  <si>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</si>
  <si>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</si>
  <si>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</si>
  <si>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</si>
  <si>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</si>
  <si>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</si>
  <si>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</si>
  <si>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</si>
  <si>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</si>
  <si>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</si>
  <si>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</si>
  <si>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</si>
  <si>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</si>
  <si>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</si>
  <si>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</si>
  <si>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</si>
  <si>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</si>
  <si>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</si>
  <si>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</si>
  <si>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</si>
  <si>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</si>
  <si>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</si>
  <si>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</si>
  <si>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</si>
  <si>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</si>
  <si>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</si>
  <si>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</si>
  <si>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</si>
  <si>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</si>
  <si>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</si>
  <si>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</si>
  <si>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</si>
  <si>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</si>
  <si>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</si>
  <si>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</si>
  <si>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</si>
  <si>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</si>
  <si>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</si>
  <si>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</si>
  <si>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</si>
  <si>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</si>
  <si>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</si>
  <si>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</si>
  <si>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</si>
  <si>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</si>
  <si>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</si>
  <si>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</si>
  <si>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</si>
  <si>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</si>
  <si>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</si>
  <si>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</si>
  <si>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</si>
  <si>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</si>
  <si>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</si>
  <si>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</si>
  <si>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</si>
  <si>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</si>
  <si>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</si>
  <si>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</si>
  <si>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</si>
  <si>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</si>
  <si>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</si>
  <si>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</si>
  <si>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</si>
  <si>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</si>
  <si>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</si>
  <si>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</si>
  <si>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</si>
  <si>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</si>
  <si>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</si>
  <si>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</si>
  <si>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</si>
  <si>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</si>
  <si>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</si>
  <si>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</si>
  <si>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</si>
  <si>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</si>
  <si>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</si>
  <si>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</si>
  <si>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</si>
  <si>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</si>
  <si>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</si>
  <si>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</si>
  <si>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</si>
  <si>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</si>
  <si>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</si>
  <si>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</si>
  <si>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</si>
  <si>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</si>
  <si>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</si>
  <si>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</si>
  <si>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</si>
  <si>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</si>
  <si>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</si>
  <si>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</si>
  <si>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</si>
  <si>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</si>
  <si>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</si>
  <si>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</si>
  <si>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</si>
  <si>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</si>
  <si>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</si>
  <si>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</si>
  <si>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</si>
  <si>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</si>
  <si>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</si>
  <si>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</si>
  <si>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</si>
  <si>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</si>
  <si>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</si>
  <si>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</si>
  <si>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</si>
  <si>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</si>
  <si>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</si>
  <si>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</si>
  <si>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</si>
  <si>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</si>
  <si>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</si>
  <si>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</si>
  <si>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</si>
  <si>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</si>
  <si>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</si>
  <si>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</si>
  <si>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</si>
  <si>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</si>
  <si>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</si>
  <si>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</si>
  <si>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</si>
  <si>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</si>
  <si>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</si>
  <si>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</si>
  <si>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</si>
  <si>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</si>
  <si>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</si>
  <si>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</si>
  <si>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</si>
  <si>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</si>
  <si>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</si>
  <si>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</si>
  <si>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</si>
  <si>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</si>
  <si>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</si>
  <si>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</si>
  <si>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</si>
  <si>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</si>
  <si>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</si>
  <si>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</si>
  <si>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</si>
  <si>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</si>
  <si>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</si>
  <si>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</si>
  <si>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</si>
  <si>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</si>
  <si>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</si>
  <si>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</si>
  <si>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</si>
  <si>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</si>
  <si>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</si>
  <si>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</si>
  <si>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</si>
  <si>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</si>
  <si>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</si>
  <si>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</si>
  <si>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</si>
  <si>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</si>
  <si>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</si>
  <si>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</si>
  <si>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</si>
  <si>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</si>
  <si>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</si>
  <si>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</si>
  <si>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</si>
  <si>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</si>
  <si>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</si>
  <si>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</si>
  <si>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</si>
  <si>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</si>
  <si>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</si>
  <si>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</si>
  <si>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</si>
  <si>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</si>
  <si>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</si>
  <si>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</si>
  <si>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</si>
  <si>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</si>
  <si>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</si>
  <si>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</si>
  <si>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</si>
  <si>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</si>
  <si>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</si>
  <si>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</si>
  <si>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</si>
  <si>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</si>
  <si>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</si>
  <si>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</si>
  <si>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</si>
  <si>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</si>
  <si>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</si>
  <si>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</si>
  <si>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</si>
  <si>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</si>
  <si>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</si>
  <si>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</si>
  <si>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</si>
  <si>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</si>
  <si>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</si>
  <si>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</si>
  <si>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</si>
  <si>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</si>
  <si>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</si>
  <si>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</si>
  <si>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</si>
  <si>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</si>
  <si>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</si>
  <si>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</si>
  <si>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</si>
  <si>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</si>
  <si>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</si>
  <si>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</si>
  <si>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</si>
  <si>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</si>
  <si>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</si>
  <si>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</si>
  <si>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</si>
  <si>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</si>
  <si>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</si>
  <si>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</si>
  <si>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</si>
  <si>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</si>
  <si>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</si>
  <si>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</si>
  <si>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</si>
  <si>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</si>
  <si>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</si>
  <si>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</si>
  <si>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</si>
  <si>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</si>
  <si>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</si>
  <si>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</si>
  <si>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</si>
  <si>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</si>
  <si>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</si>
  <si>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</si>
  <si>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</si>
  <si>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</si>
  <si>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</si>
  <si>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</si>
  <si>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</si>
  <si>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</si>
  <si>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</si>
  <si>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</si>
  <si>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</si>
  <si>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</si>
  <si>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</si>
  <si>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</si>
  <si>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</si>
  <si>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</si>
  <si>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</si>
  <si>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</si>
  <si>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</si>
  <si>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</si>
  <si>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</si>
  <si>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</si>
  <si>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</si>
  <si>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</si>
  <si>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</si>
  <si>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</si>
  <si>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</si>
  <si>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</si>
  <si>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</si>
  <si>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</si>
  <si>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</si>
  <si>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</si>
  <si>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</si>
  <si>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</si>
  <si>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</si>
  <si>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</si>
  <si>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</si>
  <si>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</si>
  <si>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</si>
  <si>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</si>
  <si>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</si>
  <si>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</si>
  <si>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</si>
  <si>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</si>
  <si>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</si>
  <si>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</si>
  <si>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</si>
  <si>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</si>
  <si>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</si>
  <si>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</si>
  <si>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</si>
  <si>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</si>
  <si>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</si>
  <si>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</si>
  <si>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</si>
  <si>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</si>
  <si>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</si>
  <si>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</si>
  <si>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</si>
  <si>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</si>
  <si>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</si>
  <si>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</si>
  <si>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</si>
  <si>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</si>
  <si>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</si>
  <si>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</si>
  <si>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</si>
  <si>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</si>
  <si>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</si>
  <si>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</si>
  <si>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</si>
  <si>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</si>
  <si>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</si>
  <si>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</si>
  <si>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</si>
  <si>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</si>
  <si>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</si>
  <si>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</si>
  <si>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</si>
  <si>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</si>
  <si>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</si>
  <si>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</si>
  <si>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</si>
  <si>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</si>
  <si>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</si>
  <si>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</si>
  <si>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</si>
  <si>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</si>
  <si>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</si>
  <si>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</si>
  <si>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</si>
  <si>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</si>
  <si>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</si>
  <si>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</si>
  <si>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</si>
  <si>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</si>
  <si>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</si>
  <si>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</si>
  <si>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</si>
  <si>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</si>
  <si>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</si>
  <si>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</si>
  <si>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</si>
  <si>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</si>
  <si>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</si>
  <si>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</si>
  <si>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</si>
  <si>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</si>
  <si>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</si>
  <si>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</si>
  <si>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</si>
  <si>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</si>
  <si>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</si>
  <si>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</si>
  <si>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</si>
  <si>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</si>
  <si>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</si>
  <si>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</si>
  <si>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</si>
  <si>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</si>
  <si>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</si>
  <si>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</si>
  <si>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</si>
  <si>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</si>
  <si>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</si>
  <si>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</si>
  <si>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</si>
  <si>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</si>
  <si>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</si>
  <si>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</si>
  <si>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</si>
  <si>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</si>
  <si>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</si>
  <si>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</si>
  <si>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</si>
  <si>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</si>
  <si>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</si>
  <si>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</si>
  <si>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</si>
  <si>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</si>
  <si>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</si>
  <si>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</si>
  <si>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</si>
  <si>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</si>
  <si>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</si>
  <si>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</si>
  <si>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</si>
  <si>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</si>
  <si>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</si>
  <si>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</si>
  <si>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</si>
  <si>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</si>
  <si>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</si>
  <si>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</si>
  <si>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</si>
  <si>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</si>
  <si>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</si>
  <si>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</si>
  <si>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</si>
  <si>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</si>
  <si>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</si>
  <si>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</si>
  <si>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</si>
  <si>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</si>
  <si>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</si>
  <si>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</si>
  <si>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</si>
  <si>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</si>
  <si>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</si>
  <si>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</si>
  <si>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</si>
  <si>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</si>
  <si>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</si>
  <si>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</si>
  <si>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</si>
  <si>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</si>
  <si>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</si>
  <si>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</si>
  <si>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</si>
  <si>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</si>
  <si>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</si>
  <si>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</si>
  <si>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</si>
  <si>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</si>
  <si>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</si>
  <si>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</si>
  <si>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</si>
  <si>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</si>
  <si>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</si>
  <si>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</si>
  <si>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</si>
  <si>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</si>
  <si>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</si>
  <si>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</si>
  <si>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</si>
  <si>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</si>
  <si>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</si>
  <si>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</si>
  <si>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</si>
  <si>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</si>
  <si>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</si>
  <si>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</si>
  <si>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</si>
  <si>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</si>
  <si>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</si>
  <si>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</si>
  <si>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</si>
  <si>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</si>
  <si>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</si>
  <si>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</si>
  <si>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</si>
  <si>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</si>
  <si>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</si>
  <si>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</si>
  <si>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</si>
  <si>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</si>
  <si>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</si>
  <si>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</si>
  <si>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</si>
  <si>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</si>
  <si>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</si>
  <si>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</si>
  <si>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</si>
  <si>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</si>
  <si>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</si>
  <si>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</si>
  <si>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</si>
  <si>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</si>
  <si>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</si>
  <si>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</si>
  <si>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</si>
  <si>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</si>
  <si>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</si>
  <si>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</si>
  <si>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</si>
  <si>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</si>
  <si>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</si>
  <si>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</si>
  <si>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</si>
  <si>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</si>
  <si>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</si>
  <si>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</si>
  <si>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</si>
  <si>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</si>
  <si>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</si>
  <si>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</si>
  <si>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</si>
  <si>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</si>
  <si>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</si>
  <si>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</si>
  <si>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</si>
  <si>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</si>
  <si>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</si>
  <si>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</si>
  <si>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</si>
  <si>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</si>
  <si>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</si>
  <si>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</si>
  <si>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</si>
  <si>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</si>
  <si>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</si>
  <si>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</si>
  <si>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</si>
  <si>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</si>
  <si>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</si>
  <si>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</si>
  <si>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</si>
  <si>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</si>
  <si>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</si>
  <si>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</si>
  <si>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</si>
  <si>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</si>
  <si>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</si>
  <si>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</si>
  <si>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</si>
  <si>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</si>
  <si>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</si>
  <si>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</si>
  <si>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</si>
  <si>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</si>
  <si>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</si>
  <si>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</si>
  <si>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</si>
  <si>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</si>
  <si>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</si>
  <si>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</si>
  <si>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</si>
  <si>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</si>
  <si>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</si>
  <si>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</si>
  <si>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</si>
  <si>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</si>
  <si>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</si>
  <si>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</si>
  <si>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</si>
  <si>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</si>
  <si>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</si>
  <si>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</si>
  <si>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</si>
  <si>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</si>
  <si>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</si>
  <si>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</si>
  <si>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</si>
  <si>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</si>
  <si>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</si>
  <si>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</si>
  <si>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</si>
  <si>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</si>
  <si>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</si>
  <si>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</si>
  <si>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</si>
  <si>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</si>
  <si>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</si>
  <si>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</si>
  <si>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</si>
  <si>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</si>
  <si>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</si>
  <si>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</si>
  <si>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</si>
  <si>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</si>
  <si>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</si>
  <si>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</si>
  <si>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</si>
  <si>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</si>
  <si>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</si>
  <si>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</si>
  <si>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</si>
  <si>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</si>
  <si>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</si>
  <si>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</si>
  <si>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</si>
  <si>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</si>
  <si>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</si>
  <si>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</si>
  <si>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</si>
  <si>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</si>
  <si>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</si>
  <si>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</si>
  <si>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</si>
  <si>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</si>
  <si>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</si>
  <si>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</si>
  <si>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</si>
  <si>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</si>
  <si>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</si>
  <si>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</si>
  <si>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</si>
  <si>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</si>
  <si>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</si>
  <si>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</si>
  <si>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</si>
  <si>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</si>
  <si>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</si>
  <si>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</si>
  <si>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</si>
  <si>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</si>
  <si>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</si>
  <si>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</si>
  <si>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</si>
  <si>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</si>
  <si>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</si>
  <si>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</si>
  <si>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</si>
  <si>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</si>
  <si>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</si>
  <si>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</si>
  <si>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</si>
  <si>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</si>
  <si>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</si>
  <si>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</si>
  <si>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</si>
  <si>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</si>
  <si>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</si>
  <si>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</si>
  <si>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</si>
  <si>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</si>
  <si>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</si>
  <si>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</si>
  <si>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</si>
  <si>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</si>
  <si>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</si>
  <si>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</si>
  <si>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</si>
  <si>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</si>
  <si>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</si>
  <si>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</si>
  <si>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</si>
  <si>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</si>
  <si>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</si>
  <si>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</si>
  <si>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</si>
  <si>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</si>
  <si>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</si>
  <si>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</si>
  <si>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</si>
  <si>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</si>
  <si>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</si>
  <si>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</si>
  <si>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</si>
  <si>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</si>
  <si>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</si>
  <si>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</si>
  <si>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</si>
  <si>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</si>
  <si>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</si>
  <si>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</si>
  <si>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</si>
  <si>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</si>
  <si>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</si>
  <si>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</si>
  <si>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</si>
  <si>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</si>
  <si>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</si>
  <si>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</si>
  <si>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</si>
  <si>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</si>
  <si>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</si>
  <si>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</si>
  <si>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</si>
  <si>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</si>
  <si>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</si>
  <si>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</si>
  <si>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</si>
  <si>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</si>
  <si>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</si>
  <si>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</si>
  <si>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</si>
  <si>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</si>
  <si>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</si>
  <si>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</si>
  <si>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</si>
  <si>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</si>
  <si>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</si>
  <si>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</si>
  <si>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</si>
  <si>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</si>
  <si>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</si>
  <si>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</si>
  <si>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</si>
  <si>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</si>
  <si>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</si>
  <si>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</si>
  <si>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</si>
  <si>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</si>
  <si>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</si>
  <si>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</si>
  <si>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</si>
  <si>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</si>
  <si>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</si>
  <si>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</si>
  <si>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</si>
  <si>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</si>
  <si>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</si>
  <si>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</si>
  <si>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</si>
  <si>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</si>
  <si>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</si>
  <si>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</si>
  <si>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</si>
  <si>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</si>
  <si>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</si>
  <si>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</si>
  <si>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</si>
  <si>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</si>
  <si>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</si>
  <si>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</si>
  <si>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</si>
  <si>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</si>
  <si>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</si>
  <si>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</si>
  <si>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</si>
  <si>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</si>
  <si>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</si>
  <si>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</si>
  <si>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</si>
  <si>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</si>
  <si>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</si>
  <si>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</si>
  <si>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</si>
  <si>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</si>
  <si>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</si>
  <si>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</si>
  <si>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</si>
  <si>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</si>
  <si>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</si>
  <si>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</si>
  <si>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</si>
  <si>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</si>
  <si>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</si>
  <si>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</si>
  <si>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</si>
  <si>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</si>
  <si>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</si>
  <si>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</si>
  <si>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</si>
  <si>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</si>
  <si>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</si>
  <si>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</si>
  <si>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</si>
  <si>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</si>
  <si>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</si>
  <si>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</si>
  <si>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</si>
  <si>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</si>
  <si>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</si>
  <si>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</si>
  <si>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</si>
  <si>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</si>
  <si>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</si>
  <si>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</si>
  <si>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</si>
  <si>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</si>
  <si>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</si>
  <si>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</si>
  <si>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</si>
  <si>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</si>
  <si>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</si>
  <si>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</si>
  <si>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</si>
  <si>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</si>
  <si>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</si>
  <si>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</si>
  <si>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</si>
  <si>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</si>
  <si>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</si>
  <si>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</si>
  <si>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</si>
  <si>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</si>
  <si>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</si>
  <si>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</si>
  <si>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</si>
  <si>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</si>
  <si>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</si>
  <si>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</si>
  <si>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</si>
  <si>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</si>
  <si>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</si>
  <si>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</si>
  <si>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</si>
  <si>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</si>
  <si>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</si>
  <si>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</si>
  <si>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</si>
  <si>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</si>
  <si>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</si>
  <si>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</si>
  <si>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</si>
  <si>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</si>
  <si>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</si>
  <si>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</si>
  <si>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</si>
  <si>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</si>
  <si>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</si>
  <si>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</si>
  <si>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</si>
  <si>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</si>
  <si>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</si>
  <si>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</si>
  <si>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</si>
  <si>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</si>
  <si>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</si>
  <si>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</si>
  <si>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</si>
  <si>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</si>
  <si>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</si>
  <si>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</si>
  <si>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</si>
  <si>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</si>
  <si>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</si>
  <si>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</si>
  <si>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</si>
  <si>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</si>
  <si>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</si>
  <si>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</si>
  <si>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</si>
  <si>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</si>
  <si>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</si>
  <si>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</si>
  <si>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</si>
  <si>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</si>
  <si>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</si>
  <si>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</si>
  <si>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</si>
  <si>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</si>
  <si>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</si>
  <si>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</si>
  <si>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</si>
  <si>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</si>
  <si>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</si>
  <si>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</si>
  <si>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</si>
  <si>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</si>
  <si>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</si>
  <si>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</si>
  <si>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</si>
  <si>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</si>
  <si>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</si>
  <si>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</si>
  <si>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</si>
  <si>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</si>
  <si>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</si>
  <si>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</si>
  <si>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</si>
  <si>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</si>
  <si>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</si>
  <si>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</si>
  <si>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</si>
  <si>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</si>
  <si>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</si>
  <si>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</si>
  <si>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</si>
  <si>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</si>
  <si>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</si>
  <si>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</si>
  <si>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</si>
  <si>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</si>
  <si>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</si>
  <si>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</si>
  <si>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</si>
  <si>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</si>
  <si>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</si>
  <si>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</si>
  <si>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</si>
  <si>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</si>
  <si>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</si>
  <si>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</si>
  <si>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</si>
  <si>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</si>
  <si>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</si>
  <si>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</si>
  <si>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</si>
  <si>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</si>
  <si>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</si>
  <si>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</si>
  <si>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</si>
  <si>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</si>
  <si>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</si>
  <si>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</si>
  <si>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</si>
  <si>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</si>
  <si>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</si>
  <si>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</si>
  <si>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</si>
  <si>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</si>
  <si>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</si>
  <si>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</si>
  <si>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</si>
  <si>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</si>
  <si>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</si>
  <si>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</si>
  <si>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</si>
  <si>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</si>
  <si>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</si>
  <si>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</si>
  <si>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</si>
  <si>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</si>
  <si>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</si>
  <si>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</si>
  <si>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</si>
  <si>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</si>
  <si>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</si>
  <si>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</si>
  <si>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</si>
  <si>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</si>
  <si>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</si>
  <si>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</si>
  <si>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</si>
  <si>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</si>
  <si>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</si>
  <si>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</si>
  <si>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</si>
  <si>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</si>
  <si>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</si>
  <si>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</si>
  <si>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</si>
  <si>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</si>
  <si>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</si>
  <si>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</si>
  <si>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</si>
  <si>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</si>
  <si>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</si>
  <si>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</si>
  <si>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</si>
  <si>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</si>
  <si>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</si>
  <si>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</si>
  <si>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</si>
  <si>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</si>
  <si>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</si>
  <si>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</si>
  <si>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</si>
  <si>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</si>
  <si>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</si>
  <si>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</si>
  <si>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</si>
  <si>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</si>
  <si>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</si>
  <si>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</si>
  <si>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</si>
  <si>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</si>
  <si>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</si>
  <si>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</si>
  <si>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</si>
  <si>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</si>
  <si>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</si>
  <si>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</si>
  <si>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</si>
  <si>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</si>
  <si>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</si>
  <si>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</si>
  <si>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</si>
  <si>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</si>
  <si>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</si>
  <si>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</si>
  <si>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</si>
  <si>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</si>
  <si>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</si>
  <si>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</si>
  <si>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</si>
  <si>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</si>
  <si>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</si>
  <si>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</si>
  <si>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</si>
  <si>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</si>
  <si>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</si>
  <si>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</si>
  <si>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</si>
  <si>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</si>
  <si>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</si>
  <si>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</si>
  <si>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</si>
  <si>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</si>
  <si>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</si>
  <si>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</si>
  <si>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</si>
  <si>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</si>
  <si>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</si>
  <si>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</si>
  <si>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</si>
  <si>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</si>
  <si>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</si>
  <si>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</si>
  <si>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</si>
  <si>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</si>
  <si>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</si>
  <si>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</si>
  <si>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</si>
  <si>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</si>
  <si>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</si>
  <si>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</si>
  <si>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</si>
  <si>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</si>
  <si>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</si>
  <si>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</si>
  <si>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</si>
  <si>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</si>
  <si>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</si>
  <si>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</si>
  <si>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</si>
  <si>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</si>
  <si>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</si>
  <si>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</si>
  <si>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</si>
  <si>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</si>
  <si>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</si>
  <si>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</si>
  <si>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</si>
  <si>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</si>
  <si>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</si>
  <si>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</si>
  <si>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</si>
  <si>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</si>
  <si>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</si>
  <si>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</si>
  <si>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</si>
  <si>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</si>
  <si>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</si>
  <si>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</si>
  <si>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</si>
  <si>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</si>
  <si>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</si>
  <si>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</si>
  <si>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</si>
  <si>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</si>
  <si>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</si>
  <si>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</si>
  <si>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</si>
  <si>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</si>
  <si>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</si>
  <si>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</si>
  <si>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</si>
  <si>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</si>
  <si>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</si>
  <si>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</si>
  <si>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</si>
  <si>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</si>
  <si>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</si>
  <si>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</si>
  <si>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</si>
  <si>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</si>
  <si>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</si>
  <si>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</si>
  <si>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</si>
  <si>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</si>
  <si>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</si>
  <si>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</si>
  <si>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</si>
  <si>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</si>
  <si>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</si>
  <si>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</si>
  <si>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</si>
  <si>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</si>
  <si>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</si>
  <si>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</si>
  <si>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</si>
  <si>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</si>
  <si>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</si>
  <si>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</si>
  <si>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</si>
  <si>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</si>
  <si>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</si>
  <si>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</si>
  <si>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</si>
  <si>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</si>
  <si>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</si>
  <si>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</si>
  <si>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</si>
  <si>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</si>
  <si>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</si>
  <si>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</si>
  <si>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</si>
  <si>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</si>
  <si>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</si>
  <si>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</si>
  <si>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</si>
  <si>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</si>
  <si>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</si>
  <si>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</si>
  <si>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</si>
  <si>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</si>
  <si>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</si>
  <si>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</si>
  <si>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</si>
  <si>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</si>
  <si>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</si>
  <si>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</si>
  <si>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</si>
  <si>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</si>
  <si>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</si>
  <si>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</si>
  <si>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</si>
  <si>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</si>
  <si>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</si>
  <si>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</si>
  <si>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</si>
  <si>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</si>
  <si>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</si>
  <si>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</si>
  <si>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</si>
  <si>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</si>
  <si>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</si>
  <si>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</si>
  <si>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</si>
  <si>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</si>
  <si>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</si>
  <si>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</si>
  <si>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</si>
  <si>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</si>
  <si>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</si>
  <si>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</si>
  <si>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</si>
  <si>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</si>
  <si>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</si>
  <si>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</si>
  <si>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</si>
  <si>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</si>
  <si>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</si>
  <si>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</si>
  <si>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</si>
  <si>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</si>
  <si>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</si>
  <si>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</si>
  <si>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</si>
  <si>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</si>
  <si>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</si>
  <si>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</si>
  <si>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</si>
  <si>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</si>
  <si>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</si>
  <si>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</si>
  <si>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</si>
  <si>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</si>
  <si>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</si>
  <si>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</si>
  <si>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</si>
  <si>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</si>
  <si>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</si>
  <si>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</si>
  <si>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</si>
  <si>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</si>
  <si>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</si>
  <si>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</si>
  <si>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</si>
  <si>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</si>
  <si>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</si>
  <si>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</si>
  <si>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</si>
  <si>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</si>
  <si>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</si>
  <si>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</si>
  <si>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</si>
  <si>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</si>
  <si>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</si>
  <si>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</si>
  <si>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</si>
  <si>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</si>
  <si>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</si>
  <si>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</si>
  <si>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</si>
  <si>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</si>
  <si>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</si>
  <si>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</si>
  <si>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</si>
  <si>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</si>
  <si>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</si>
  <si>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</si>
  <si>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</si>
  <si>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</si>
  <si>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</si>
  <si>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</si>
  <si>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</si>
  <si>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</si>
  <si>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</si>
  <si>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</si>
  <si>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</si>
  <si>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</si>
  <si>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</si>
  <si>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</si>
  <si>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</si>
  <si>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</si>
  <si>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</si>
  <si>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</si>
  <si>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</si>
  <si>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</si>
  <si>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</si>
  <si>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</si>
  <si>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</si>
  <si>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</si>
  <si>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</si>
  <si>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</si>
  <si>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</si>
  <si>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</si>
  <si>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</si>
  <si>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</si>
  <si>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</si>
  <si>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</si>
  <si>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</si>
  <si>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</si>
  <si>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</si>
  <si>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</si>
  <si>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</si>
  <si>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</si>
  <si>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</si>
  <si>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</si>
  <si>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</si>
  <si>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</si>
  <si>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</si>
  <si>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</si>
  <si>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</si>
  <si>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</si>
  <si>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</si>
  <si>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</si>
  <si>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</si>
  <si>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</si>
  <si>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</si>
  <si>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</si>
  <si>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</si>
  <si>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</si>
  <si>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</si>
  <si>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</si>
  <si>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</si>
  <si>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</si>
  <si>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</si>
  <si>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</si>
  <si>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</si>
  <si>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</si>
  <si>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</si>
  <si>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</si>
  <si>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</si>
  <si>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</si>
  <si>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</si>
  <si>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</si>
  <si>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</si>
  <si>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</si>
  <si>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</si>
  <si>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</si>
  <si>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</si>
  <si>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</si>
  <si>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</si>
  <si>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</si>
  <si>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</si>
  <si>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</si>
  <si>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</si>
  <si>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</si>
  <si>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</si>
  <si>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</si>
  <si>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</si>
  <si>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</si>
  <si>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</si>
  <si>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</si>
  <si>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</si>
  <si>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</si>
  <si>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</si>
  <si>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</si>
  <si>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</si>
  <si>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</si>
  <si>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</si>
  <si>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</si>
  <si>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</si>
  <si>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</si>
  <si>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</si>
  <si>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</si>
  <si>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</si>
  <si>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</si>
  <si>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</si>
  <si>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</si>
  <si>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</si>
  <si>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</si>
  <si>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</si>
  <si>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</si>
  <si>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</si>
  <si>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</si>
  <si>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</si>
  <si>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</si>
  <si>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</si>
  <si>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</si>
  <si>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</si>
  <si>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</si>
  <si>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</si>
  <si>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</si>
  <si>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</si>
  <si>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</si>
  <si>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</si>
  <si>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</si>
  <si>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</si>
  <si>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</si>
  <si>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</si>
  <si>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</si>
  <si>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</si>
  <si>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</si>
  <si>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</si>
  <si>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</si>
  <si>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</si>
  <si>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</si>
  <si>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</si>
  <si>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</si>
  <si>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</si>
  <si>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</si>
  <si>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</si>
  <si>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</si>
  <si>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</si>
  <si>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</si>
  <si>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</si>
  <si>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</si>
  <si>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</si>
  <si>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</si>
  <si>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</si>
  <si>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</si>
  <si>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</si>
  <si>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</si>
  <si>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</si>
  <si>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</si>
  <si>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</si>
  <si>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</si>
  <si>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</si>
  <si>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</si>
  <si>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</si>
  <si>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</si>
  <si>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</si>
  <si>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</si>
  <si>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</si>
  <si>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</si>
  <si>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</si>
  <si>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</si>
  <si>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</si>
  <si>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</si>
  <si>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</si>
  <si>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</si>
  <si>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</si>
  <si>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</si>
  <si>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</si>
  <si>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</si>
  <si>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</si>
  <si>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</si>
  <si>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</si>
  <si>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</si>
  <si>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</si>
  <si>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</si>
  <si>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</si>
  <si>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</si>
  <si>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</si>
  <si>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</si>
  <si>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</si>
  <si>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</si>
  <si>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</si>
  <si>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</si>
  <si>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</si>
  <si>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</si>
  <si>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</si>
  <si>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</si>
  <si>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</si>
  <si>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</si>
  <si>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</si>
  <si>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</si>
  <si>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</si>
  <si>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</si>
  <si>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</si>
  <si>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</si>
  <si>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</si>
  <si>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</si>
  <si>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</si>
  <si>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</si>
  <si>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</si>
  <si>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</si>
  <si>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</si>
  <si>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</si>
  <si>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</si>
  <si>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</si>
  <si>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</si>
  <si>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</si>
  <si>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</si>
  <si>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</si>
  <si>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</si>
  <si>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</si>
  <si>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</si>
  <si>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</si>
  <si>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</si>
  <si>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</si>
  <si>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</si>
  <si>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</si>
  <si>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</si>
  <si>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</si>
  <si>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</si>
  <si>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</si>
  <si>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</si>
  <si>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</si>
  <si>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</si>
  <si>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</si>
  <si>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</si>
  <si>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</si>
  <si>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</si>
  <si>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</si>
  <si>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</si>
  <si>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</si>
  <si>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</si>
  <si>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</si>
  <si>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</si>
  <si>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</si>
  <si>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</si>
  <si>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</si>
  <si>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</si>
  <si>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</si>
  <si>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</si>
  <si>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</si>
  <si>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</si>
  <si>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</si>
  <si>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</si>
  <si>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</si>
  <si>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</si>
  <si>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</si>
  <si>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</si>
  <si>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</si>
  <si>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</si>
  <si>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</si>
  <si>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</si>
  <si>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</si>
  <si>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</si>
  <si>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</si>
  <si>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</si>
  <si>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</si>
  <si>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</si>
  <si>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</si>
  <si>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</si>
  <si>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</si>
  <si>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</si>
  <si>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</si>
  <si>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</si>
  <si>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</si>
  <si>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</si>
  <si>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</si>
  <si>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</si>
  <si>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</si>
  <si>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</si>
  <si>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</si>
  <si>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</si>
  <si>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</si>
  <si>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</si>
  <si>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</si>
  <si>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</si>
  <si>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</si>
  <si>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</si>
  <si>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</si>
  <si>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</si>
  <si>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</si>
  <si>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</si>
  <si>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</si>
  <si>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</si>
  <si>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</si>
  <si>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</si>
  <si>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</si>
  <si>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</si>
  <si>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</si>
  <si>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</si>
  <si>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</si>
  <si>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</si>
  <si>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</si>
  <si>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</si>
  <si>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</si>
  <si>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</si>
  <si>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</si>
  <si>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</si>
  <si>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</si>
  <si>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</si>
  <si>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</si>
  <si>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</si>
  <si>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</si>
  <si>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</si>
  <si>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</si>
  <si>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</si>
  <si>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</si>
  <si>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</si>
  <si>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</si>
  <si>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</si>
  <si>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</si>
  <si>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</si>
  <si>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</si>
  <si>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</si>
  <si>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</si>
  <si>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</si>
  <si>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</si>
  <si>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</si>
  <si>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</si>
  <si>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</si>
  <si>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</si>
  <si>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</si>
  <si>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</si>
  <si>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</si>
  <si>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</si>
  <si>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</si>
  <si>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</si>
  <si>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</si>
  <si>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</si>
  <si>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</si>
  <si>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</si>
  <si>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</si>
  <si>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</si>
  <si>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</si>
  <si>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</si>
  <si>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</si>
  <si>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</si>
  <si>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</si>
  <si>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</si>
  <si>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</si>
  <si>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</si>
  <si>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</si>
  <si>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</si>
  <si>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</si>
  <si>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</si>
  <si>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</si>
  <si>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</si>
  <si>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</si>
  <si>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</si>
  <si>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</si>
  <si>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</si>
  <si>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</si>
  <si>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</si>
  <si>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</si>
  <si>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</si>
  <si>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</si>
  <si>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</si>
  <si>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</si>
  <si>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</si>
  <si>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</si>
  <si>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</si>
  <si>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</si>
  <si>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</si>
  <si>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</si>
  <si>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</si>
  <si>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</si>
  <si>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</si>
  <si>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</si>
  <si>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</si>
  <si>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</si>
  <si>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</si>
  <si>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</si>
  <si>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</si>
  <si>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</si>
  <si>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</si>
  <si>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</si>
  <si>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</si>
  <si>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</si>
  <si>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</si>
  <si>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</si>
  <si>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</si>
  <si>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</si>
  <si>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</si>
  <si>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</si>
  <si>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</si>
  <si>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</si>
  <si>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</si>
  <si>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</si>
  <si>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</si>
  <si>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</si>
  <si>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</si>
  <si>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</si>
  <si>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</si>
  <si>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</si>
  <si>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</si>
  <si>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</si>
  <si>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</si>
  <si>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</si>
  <si>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</si>
  <si>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</si>
  <si>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</si>
  <si>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</si>
  <si>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</si>
  <si>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</si>
  <si>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</si>
  <si>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</si>
  <si>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</si>
  <si>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</si>
  <si>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</si>
  <si>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</si>
  <si>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</si>
  <si>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</si>
  <si>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</si>
  <si>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</si>
  <si>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</si>
  <si>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</si>
  <si>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</si>
  <si>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</si>
  <si>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</si>
  <si>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</si>
  <si>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</si>
  <si>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</si>
  <si>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</si>
  <si>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</si>
  <si>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</si>
  <si>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</si>
  <si>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</si>
  <si>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</si>
  <si>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</si>
  <si>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</si>
  <si>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</si>
  <si>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</si>
  <si>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</si>
  <si>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</si>
  <si>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</si>
  <si>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</si>
  <si>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</si>
  <si>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</si>
  <si>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</si>
  <si>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</si>
  <si>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</si>
  <si>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</si>
  <si>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</si>
  <si>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</si>
  <si>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</si>
  <si>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</si>
  <si>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</si>
  <si>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</si>
  <si>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</si>
  <si>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</si>
  <si>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</si>
  <si>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</si>
  <si>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</si>
  <si>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</si>
  <si>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</si>
  <si>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</si>
  <si>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</si>
  <si>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</si>
  <si>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</si>
  <si>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</si>
  <si>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</si>
  <si>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</si>
  <si>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</si>
  <si>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</si>
  <si>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</si>
  <si>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</si>
  <si>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</si>
  <si>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</si>
  <si>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</si>
  <si>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</si>
  <si>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</si>
  <si>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</si>
  <si>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</si>
  <si>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</si>
  <si>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</si>
  <si>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</si>
  <si>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</si>
  <si>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</si>
  <si>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</si>
  <si>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</si>
  <si>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</si>
  <si>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</si>
  <si>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</si>
  <si>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</si>
  <si>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</si>
  <si>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</si>
  <si>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</si>
  <si>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</si>
  <si>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</si>
  <si>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</si>
  <si>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</si>
  <si>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</si>
  <si>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</si>
  <si>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</si>
  <si>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</si>
  <si>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</si>
  <si>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</si>
  <si>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</si>
  <si>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</si>
  <si>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</si>
  <si>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</si>
  <si>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</si>
  <si>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</si>
  <si>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</si>
  <si>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</si>
  <si>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</si>
  <si>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</si>
  <si>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</si>
  <si>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</si>
  <si>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</si>
  <si>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</si>
  <si>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</si>
  <si>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</si>
  <si>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</si>
  <si>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</si>
  <si>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</si>
  <si>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</si>
  <si>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</si>
  <si>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</si>
  <si>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</si>
  <si>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</si>
  <si>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</si>
  <si>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</si>
  <si>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</si>
  <si>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</si>
  <si>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</si>
  <si>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</si>
  <si>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</si>
  <si>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</si>
  <si>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</si>
  <si>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</si>
  <si>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</si>
  <si>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</si>
  <si>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</si>
  <si>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</si>
  <si>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</si>
  <si>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</si>
  <si>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</si>
  <si>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</si>
  <si>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</si>
  <si>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</si>
  <si>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</si>
  <si>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</si>
  <si>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</si>
  <si>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</si>
  <si>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</si>
  <si>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</si>
  <si>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</si>
  <si>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</si>
  <si>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</si>
  <si>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</si>
  <si>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</si>
  <si>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</si>
  <si>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</si>
  <si>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</si>
  <si>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</si>
  <si>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</si>
  <si>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</si>
  <si>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</si>
  <si>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</si>
  <si>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</si>
  <si>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</si>
  <si>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</si>
  <si>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</si>
  <si>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</si>
  <si>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</si>
  <si>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</si>
  <si>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</si>
  <si>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</si>
  <si>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</si>
  <si>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</si>
  <si>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</si>
  <si>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</si>
  <si>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</si>
  <si>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</si>
  <si>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</si>
  <si>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</si>
  <si>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</si>
  <si>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</si>
  <si>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</si>
  <si>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</si>
  <si>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</si>
  <si>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</si>
  <si>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</si>
  <si>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</si>
  <si>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</si>
  <si>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</si>
  <si>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</si>
  <si>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</si>
  <si>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</si>
  <si>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</si>
  <si>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</si>
  <si>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</si>
  <si>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</si>
  <si>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</si>
  <si>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</si>
  <si>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</si>
  <si>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</si>
  <si>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</si>
  <si>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</si>
  <si>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</si>
  <si>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</si>
  <si>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</si>
  <si>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</si>
  <si>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</si>
  <si>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</si>
  <si>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</si>
  <si>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</si>
  <si>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</si>
  <si>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</si>
  <si>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</si>
  <si>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</si>
  <si>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</si>
  <si>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</si>
  <si>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</si>
  <si>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</si>
  <si>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</si>
  <si>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</si>
  <si>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</si>
  <si>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</si>
  <si>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</si>
  <si>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</si>
  <si>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</si>
  <si>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</si>
  <si>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</si>
  <si>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</si>
  <si>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</si>
  <si>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</si>
  <si>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</si>
  <si>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</si>
  <si>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</si>
  <si>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</si>
  <si>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</si>
  <si>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</si>
  <si>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</si>
  <si>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</si>
  <si>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</si>
  <si>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</si>
  <si>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</si>
  <si>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</si>
  <si>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</si>
  <si>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</si>
  <si>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</si>
  <si>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</si>
  <si>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</si>
  <si>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</si>
  <si>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</si>
  <si>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</si>
  <si>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</si>
  <si>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</si>
  <si>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</si>
  <si>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</si>
  <si>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</si>
  <si>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</si>
  <si>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</si>
  <si>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</si>
  <si>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</si>
  <si>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</si>
  <si>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</si>
  <si>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</si>
  <si>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</si>
  <si>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</si>
  <si>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</si>
  <si>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</si>
  <si>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</si>
  <si>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</si>
  <si>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</si>
  <si>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</si>
  <si>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</si>
  <si>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</si>
  <si>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</si>
  <si>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</si>
  <si>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</si>
  <si>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</si>
  <si>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</si>
  <si>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</si>
  <si>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</si>
  <si>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</si>
  <si>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</si>
  <si>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</si>
  <si>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</si>
  <si>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</si>
  <si>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</si>
  <si>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</si>
  <si>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</si>
  <si>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</si>
  <si>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</si>
  <si>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</si>
  <si>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</si>
  <si>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</si>
  <si>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</si>
  <si>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</si>
  <si>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</si>
  <si>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</si>
  <si>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</si>
  <si>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</si>
  <si>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</si>
  <si>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</si>
  <si>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</si>
  <si>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</si>
  <si>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</si>
  <si>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</si>
  <si>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</si>
  <si>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</si>
  <si>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</si>
  <si>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</si>
  <si>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</si>
  <si>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</si>
  <si>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</si>
  <si>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</si>
  <si>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</si>
  <si>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</si>
  <si>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</si>
  <si>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</si>
  <si>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</si>
  <si>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</si>
  <si>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</si>
  <si>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</si>
  <si>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</si>
  <si>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</si>
  <si>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</si>
  <si>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</si>
  <si>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</si>
  <si>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</si>
  <si>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</si>
  <si>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</si>
  <si>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</si>
  <si>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</si>
  <si>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</si>
  <si>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</si>
  <si>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</si>
  <si>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</si>
  <si>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</si>
  <si>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</si>
  <si>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</si>
  <si>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</si>
  <si>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</si>
  <si>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</si>
  <si>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</si>
  <si>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</si>
  <si>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</si>
  <si>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</si>
  <si>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</si>
  <si>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</si>
  <si>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</si>
  <si>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</si>
  <si>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</si>
  <si>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</si>
  <si>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</si>
  <si>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</si>
  <si>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</si>
  <si>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</si>
  <si>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</si>
  <si>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</si>
  <si>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</si>
  <si>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</si>
  <si>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</si>
  <si>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</si>
  <si>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</si>
  <si>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</si>
  <si>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</si>
  <si>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</si>
  <si>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</si>
  <si>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</si>
  <si>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</si>
  <si>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</si>
  <si>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</si>
  <si>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</si>
  <si>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</si>
  <si>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</si>
  <si>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</si>
  <si>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</si>
  <si>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</si>
  <si>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</si>
  <si>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</si>
  <si>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</si>
  <si>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</si>
  <si>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</si>
  <si>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</si>
  <si>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</si>
  <si>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</si>
  <si>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</si>
  <si>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</si>
  <si>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</si>
  <si>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</si>
  <si>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</si>
  <si>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</si>
  <si>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</si>
  <si>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</si>
  <si>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</si>
  <si>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</si>
  <si>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</si>
  <si>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</si>
  <si>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</si>
  <si>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</si>
  <si>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</si>
  <si>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</si>
  <si>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</si>
  <si>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</si>
  <si>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</si>
  <si>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</si>
  <si>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</si>
  <si>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</si>
  <si>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</si>
  <si>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</si>
  <si>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</si>
  <si>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</si>
  <si>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</si>
  <si>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</si>
  <si>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</si>
  <si>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</si>
  <si>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</si>
  <si>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</si>
  <si>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</si>
  <si>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</si>
  <si>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</si>
  <si>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</si>
  <si>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</si>
  <si>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</si>
  <si>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</si>
  <si>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</si>
  <si>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</si>
  <si>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</si>
  <si>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</si>
  <si>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</si>
  <si>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</si>
  <si>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</si>
  <si>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</si>
  <si>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</si>
  <si>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</si>
  <si>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</si>
  <si>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</si>
  <si>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</si>
  <si>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</si>
  <si>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</si>
  <si>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</si>
  <si>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</si>
  <si>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</si>
  <si>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</si>
  <si>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</si>
  <si>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</si>
  <si>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</si>
  <si>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</si>
  <si>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</si>
  <si>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</si>
  <si>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</si>
  <si>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</si>
  <si>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</si>
  <si>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</si>
  <si>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</si>
  <si>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</si>
  <si>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</si>
  <si>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</si>
  <si>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</si>
  <si>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</si>
  <si>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</si>
  <si>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</si>
  <si>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</si>
  <si>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</si>
  <si>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</si>
  <si>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</si>
  <si>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</si>
  <si>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</si>
  <si>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</si>
  <si>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</si>
  <si>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</si>
  <si>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</si>
  <si>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</si>
  <si>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</si>
  <si>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</si>
  <si>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</si>
  <si>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</si>
  <si>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</si>
  <si>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</si>
  <si>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</si>
  <si>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</si>
  <si>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</si>
  <si>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</si>
  <si>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</si>
  <si>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</si>
  <si>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</si>
  <si>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</si>
  <si>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</si>
  <si>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</si>
  <si>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</si>
  <si>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</si>
  <si>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</si>
  <si>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</si>
  <si>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</si>
  <si>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</si>
  <si>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</si>
  <si>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</si>
  <si>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</si>
  <si>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</si>
  <si>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</si>
  <si>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</si>
  <si>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</si>
  <si>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</si>
  <si>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</si>
  <si>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</si>
  <si>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</si>
  <si>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</si>
  <si>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</si>
  <si>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</si>
  <si>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</si>
  <si>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</si>
  <si>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</si>
  <si>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</si>
  <si>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</si>
  <si>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</si>
  <si>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</si>
  <si>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</si>
  <si>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</si>
  <si>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</si>
  <si>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</si>
  <si>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</si>
  <si>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</si>
  <si>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</si>
  <si>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</si>
  <si>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</si>
  <si>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</si>
  <si>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</si>
  <si>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</si>
  <si>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</si>
  <si>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</si>
  <si>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</si>
  <si>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</si>
  <si>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</si>
  <si>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</si>
  <si>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</si>
  <si>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</si>
  <si>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</si>
  <si>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</si>
  <si>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</si>
  <si>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</si>
  <si>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</si>
  <si>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</si>
  <si>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</si>
  <si>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</si>
  <si>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</si>
  <si>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</si>
  <si>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</si>
  <si>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</si>
  <si>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</si>
  <si>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</si>
  <si>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</si>
  <si>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</si>
  <si>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</si>
  <si>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</si>
  <si>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</si>
  <si>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</si>
  <si>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</si>
  <si>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</si>
  <si>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</si>
  <si>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</si>
  <si>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</si>
  <si>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</si>
  <si>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</si>
  <si>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</si>
  <si>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</si>
  <si>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</si>
  <si>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</si>
  <si>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</si>
  <si>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</si>
  <si>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</si>
  <si>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</si>
  <si>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</si>
  <si>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</si>
  <si>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</si>
  <si>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</si>
  <si>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</si>
  <si>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</si>
  <si>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</si>
  <si>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</si>
  <si>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</si>
  <si>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</si>
  <si>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</si>
  <si>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</si>
  <si>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</si>
  <si>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</si>
  <si>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</si>
  <si>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</si>
  <si>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</si>
  <si>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</si>
  <si>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</si>
  <si>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</si>
  <si>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</si>
  <si>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</si>
  <si>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</si>
  <si>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</si>
  <si>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</si>
  <si>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</si>
  <si>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</si>
  <si>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</si>
  <si>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</si>
  <si>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</si>
  <si>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</si>
  <si>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</si>
  <si>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</si>
  <si>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</si>
  <si>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</si>
  <si>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</si>
  <si>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</si>
  <si>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</si>
  <si>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</si>
  <si>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</si>
  <si>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</si>
  <si>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</si>
  <si>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</si>
  <si>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</si>
  <si>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</si>
  <si>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</si>
  <si>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</si>
  <si>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</si>
  <si>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</si>
  <si>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</si>
  <si>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</si>
  <si>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</si>
  <si>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</si>
  <si>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</si>
  <si>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</si>
  <si>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</si>
  <si>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</si>
  <si>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</si>
  <si>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</si>
  <si>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</si>
  <si>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</si>
  <si>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</si>
  <si>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</si>
  <si>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</si>
  <si>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</si>
  <si>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</si>
  <si>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</si>
  <si>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</si>
  <si>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</si>
  <si>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</si>
  <si>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</si>
  <si>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</si>
  <si>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</si>
  <si>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</si>
  <si>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</si>
  <si>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</si>
  <si>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</si>
  <si>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</si>
  <si>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</si>
  <si>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</si>
  <si>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</si>
  <si>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</si>
  <si>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</si>
  <si>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</si>
  <si>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</si>
  <si>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</si>
  <si>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</si>
  <si>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</si>
  <si>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</si>
  <si>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</si>
  <si>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</si>
  <si>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</si>
  <si>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</si>
  <si>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</si>
  <si>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</si>
  <si>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</si>
  <si>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</si>
  <si>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</si>
  <si>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</si>
  <si>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</si>
  <si>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</si>
  <si>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</si>
  <si>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</si>
  <si>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</si>
  <si>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</si>
  <si>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</si>
  <si>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</si>
  <si>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</si>
  <si>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</si>
  <si>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</si>
  <si>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</si>
  <si>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</si>
  <si>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</si>
  <si>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</si>
  <si>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</si>
  <si>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</si>
  <si>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</si>
  <si>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</si>
  <si>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</si>
  <si>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</si>
  <si>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</si>
  <si>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</si>
  <si>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</si>
  <si>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</si>
  <si>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</si>
  <si>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</si>
  <si>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</si>
  <si>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</si>
  <si>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</si>
  <si>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</si>
  <si>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</si>
  <si>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</si>
  <si>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</si>
  <si>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</si>
  <si>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</si>
  <si>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</si>
  <si>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</si>
  <si>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</si>
  <si>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</si>
  <si>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</si>
  <si>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</si>
  <si>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</si>
  <si>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</si>
  <si>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</si>
  <si>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</si>
  <si>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</si>
  <si>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</si>
  <si>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</si>
  <si>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</si>
  <si>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</si>
  <si>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</si>
  <si>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</si>
  <si>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</si>
  <si>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</si>
  <si>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</si>
  <si>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</si>
  <si>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</si>
  <si>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</si>
  <si>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</si>
  <si>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</si>
  <si>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</si>
  <si>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</si>
  <si>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</si>
  <si>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</si>
  <si>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</si>
  <si>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</si>
  <si>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</si>
  <si>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</si>
  <si>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</si>
  <si>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</si>
  <si>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</si>
  <si>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</si>
  <si>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</si>
  <si>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</si>
  <si>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</si>
  <si>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</si>
  <si>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</si>
  <si>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</si>
  <si>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</si>
  <si>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</si>
  <si>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</si>
  <si>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</si>
  <si>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</si>
  <si>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</si>
  <si>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</si>
  <si>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</si>
  <si>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</si>
  <si>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</si>
  <si>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</si>
  <si>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</si>
  <si>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</si>
  <si>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</si>
  <si>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</si>
  <si>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</si>
  <si>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</si>
  <si>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</si>
  <si>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</si>
  <si>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</si>
  <si>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</si>
  <si>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</si>
  <si>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</si>
  <si>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</si>
  <si>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</si>
  <si>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</si>
  <si>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</si>
  <si>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</si>
  <si>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</si>
  <si>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</si>
  <si>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</si>
  <si>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</si>
  <si>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</si>
  <si>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</si>
  <si>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</si>
  <si>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</si>
  <si>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</si>
  <si>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</si>
  <si>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</si>
  <si>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</si>
  <si>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</si>
  <si>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</si>
  <si>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</si>
  <si>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</si>
  <si>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</si>
  <si>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</si>
  <si>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</si>
  <si>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</si>
  <si>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</si>
  <si>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</si>
  <si>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</si>
  <si>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</si>
  <si>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</si>
  <si>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</si>
  <si>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</si>
  <si>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</si>
  <si>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</si>
  <si>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</si>
  <si>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</si>
  <si>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</si>
  <si>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</si>
  <si>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</si>
  <si>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</si>
  <si>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</si>
  <si>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</si>
  <si>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</si>
  <si>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</si>
  <si>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</si>
  <si>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</si>
  <si>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</si>
  <si>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</si>
  <si>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</si>
  <si>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</si>
  <si>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</si>
  <si>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</si>
  <si>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</si>
  <si>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</si>
  <si>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</si>
  <si>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</si>
  <si>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</si>
  <si>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</si>
  <si>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</si>
  <si>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</si>
  <si>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</si>
  <si>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</si>
  <si>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</si>
  <si>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</si>
  <si>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</si>
  <si>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</si>
  <si>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</si>
  <si>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</si>
  <si>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</si>
  <si>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</si>
  <si>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</si>
  <si>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</si>
  <si>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</si>
  <si>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</si>
  <si>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</si>
  <si>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</si>
  <si>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</si>
  <si>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</si>
  <si>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</si>
  <si>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</si>
  <si>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</si>
  <si>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</si>
  <si>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</si>
  <si>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</si>
  <si>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</si>
  <si>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</si>
  <si>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</si>
  <si>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</si>
  <si>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</si>
  <si>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</si>
  <si>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</si>
  <si>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</si>
  <si>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</si>
  <si>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</si>
  <si>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</si>
  <si>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</si>
  <si>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</si>
  <si>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</si>
  <si>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</si>
  <si>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</si>
  <si>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</si>
  <si>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</si>
  <si>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</si>
  <si>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</si>
  <si>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</si>
  <si>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</si>
  <si>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</si>
  <si>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</si>
  <si>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</si>
  <si>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</si>
  <si>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</si>
  <si>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</si>
  <si>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</si>
  <si>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</si>
  <si>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</si>
  <si>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</si>
  <si>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</si>
  <si>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</si>
  <si>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</si>
  <si>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</si>
  <si>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</si>
  <si>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</si>
  <si>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</si>
  <si>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</si>
  <si>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</si>
  <si>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</si>
  <si>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</si>
  <si>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</si>
  <si>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</si>
  <si>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</si>
  <si>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</si>
  <si>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</si>
  <si>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</si>
  <si>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</si>
  <si>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</si>
  <si>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</si>
  <si>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</si>
  <si>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</si>
  <si>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</si>
  <si>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</si>
  <si>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</si>
  <si>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</si>
  <si>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</si>
  <si>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</si>
  <si>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</si>
  <si>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</si>
  <si>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</si>
  <si>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</si>
  <si>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</si>
  <si>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</si>
  <si>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</si>
  <si>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</si>
  <si>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</si>
  <si>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</si>
  <si>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</si>
  <si>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</si>
  <si>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</si>
  <si>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</si>
  <si>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</si>
  <si>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</si>
  <si>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</si>
  <si>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</si>
  <si>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</si>
  <si>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</si>
  <si>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</si>
  <si>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</si>
  <si>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</si>
  <si>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</si>
  <si>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</si>
  <si>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</si>
  <si>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</si>
  <si>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</si>
  <si>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</si>
  <si>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</si>
  <si>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</si>
  <si>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</si>
  <si>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</si>
  <si>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</si>
  <si>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</si>
  <si>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</si>
  <si>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</si>
  <si>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</si>
  <si>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</si>
  <si>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</si>
  <si>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</si>
  <si>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</si>
  <si>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</si>
  <si>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</si>
  <si>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</si>
  <si>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</si>
  <si>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</si>
  <si>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</si>
  <si>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</si>
  <si>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</si>
  <si>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</si>
  <si>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</si>
  <si>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</si>
  <si>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</si>
  <si>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</si>
  <si>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</si>
  <si>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</si>
  <si>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</si>
  <si>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</si>
  <si>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</si>
  <si>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</si>
  <si>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</si>
  <si>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</si>
  <si>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</si>
  <si>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</si>
  <si>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</si>
  <si>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</si>
  <si>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</si>
  <si>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</si>
  <si>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</si>
  <si>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</si>
  <si>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</si>
  <si>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</si>
  <si>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</si>
  <si>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</si>
  <si>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</si>
  <si>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</si>
  <si>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</si>
  <si>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</si>
  <si>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</si>
  <si>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</si>
  <si>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</si>
  <si>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</si>
  <si>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</si>
  <si>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</si>
  <si>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</si>
  <si>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</si>
  <si>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</si>
  <si>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</si>
  <si>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</si>
  <si>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</si>
  <si>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</si>
  <si>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</si>
  <si>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</si>
  <si>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</si>
  <si>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</si>
  <si>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</si>
  <si>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</si>
  <si>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</si>
  <si>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</si>
  <si>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</si>
  <si>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</si>
  <si>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</si>
  <si>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</si>
  <si>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</si>
  <si>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</si>
  <si>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</si>
  <si>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</si>
  <si>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</si>
  <si>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</si>
  <si>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</si>
  <si>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</si>
  <si>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</si>
  <si>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</si>
  <si>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</si>
  <si>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</si>
  <si>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</si>
  <si>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</si>
  <si>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</si>
  <si>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</si>
  <si>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</si>
  <si>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</si>
  <si>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</si>
  <si>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</si>
  <si>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</si>
  <si>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</si>
  <si>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</si>
  <si>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</si>
  <si>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</si>
  <si>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</si>
  <si>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</si>
  <si>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</si>
  <si>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</si>
  <si>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</si>
  <si>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</si>
  <si>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</si>
  <si>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</si>
  <si>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</si>
  <si>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</si>
  <si>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</si>
  <si>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</si>
  <si>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</si>
  <si>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</si>
  <si>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</si>
  <si>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</si>
  <si>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</si>
  <si>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</si>
  <si>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</si>
  <si>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</si>
  <si>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</si>
  <si>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</si>
  <si>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</si>
  <si>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</si>
  <si>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</si>
  <si>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</si>
  <si>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</si>
  <si>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</si>
  <si>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</si>
  <si>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</si>
  <si>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</si>
  <si>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</si>
  <si>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</si>
  <si>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</si>
  <si>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</si>
  <si>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</si>
  <si>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</si>
  <si>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</si>
  <si>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</si>
  <si>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</si>
  <si>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</si>
  <si>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</si>
  <si>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</si>
  <si>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</si>
  <si>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</si>
  <si>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</si>
  <si>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</si>
  <si>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</si>
  <si>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</si>
  <si>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</si>
  <si>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</si>
  <si>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</si>
  <si>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</si>
  <si>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</si>
  <si>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</si>
  <si>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</si>
  <si>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</si>
  <si>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</si>
  <si>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</si>
  <si>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</si>
  <si>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</si>
  <si>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</si>
  <si>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</si>
  <si>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</si>
  <si>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</si>
  <si>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</si>
  <si>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</si>
  <si>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</si>
  <si>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</si>
  <si>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</si>
  <si>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</si>
  <si>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</si>
  <si>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</si>
  <si>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</si>
  <si>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</si>
  <si>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</si>
  <si>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</si>
  <si>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</si>
  <si>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</si>
  <si>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</si>
  <si>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</si>
  <si>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</si>
  <si>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</si>
  <si>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</si>
  <si>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</si>
  <si>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</si>
  <si>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</si>
  <si>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</si>
  <si>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</si>
  <si>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</si>
  <si>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</si>
  <si>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</si>
  <si>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</si>
  <si>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</si>
  <si>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</si>
  <si>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</si>
  <si>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</si>
  <si>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</si>
  <si>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</si>
  <si>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</si>
  <si>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</si>
  <si>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</si>
  <si>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</si>
  <si>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</si>
  <si>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</si>
  <si>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</si>
  <si>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</si>
  <si>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</si>
  <si>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</si>
  <si>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</si>
  <si>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</si>
  <si>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</si>
  <si>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</si>
  <si>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</si>
  <si>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</si>
  <si>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</si>
  <si>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</si>
  <si>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</si>
  <si>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</si>
  <si>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</si>
  <si>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</si>
  <si>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</si>
  <si>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</si>
  <si>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</si>
  <si>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</si>
  <si>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</si>
  <si>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</si>
  <si>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</si>
  <si>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</si>
  <si>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</si>
  <si>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</si>
  <si>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</si>
  <si>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</si>
  <si>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</si>
  <si>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</si>
  <si>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</si>
  <si>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</si>
  <si>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</si>
  <si>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</si>
  <si>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</si>
  <si>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</si>
  <si>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</si>
  <si>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</si>
  <si>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</si>
  <si>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</si>
  <si>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</si>
  <si>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</si>
  <si>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</si>
  <si>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</si>
  <si>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</si>
  <si>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</si>
  <si>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</si>
  <si>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</si>
  <si>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</si>
  <si>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</si>
  <si>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</si>
  <si>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</si>
  <si>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</si>
  <si>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</si>
  <si>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</si>
  <si>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</si>
  <si>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</si>
  <si>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</si>
  <si>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</si>
  <si>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</si>
  <si>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</si>
  <si>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</si>
  <si>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</si>
  <si>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</si>
  <si>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</si>
  <si>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</si>
  <si>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</si>
  <si>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</si>
  <si>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</si>
  <si>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</si>
  <si>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</si>
  <si>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</si>
  <si>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</si>
  <si>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</si>
  <si>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</si>
  <si>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</si>
  <si>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</si>
  <si>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</si>
  <si>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</si>
  <si>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</si>
  <si>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</si>
  <si>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</si>
  <si>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</si>
  <si>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</si>
  <si>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</si>
  <si>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</si>
  <si>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</si>
  <si>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</si>
  <si>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</si>
  <si>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</si>
  <si>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</si>
  <si>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</si>
  <si>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</si>
  <si>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</si>
  <si>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</si>
  <si>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</si>
  <si>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</si>
  <si>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</si>
  <si>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</si>
  <si>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</si>
  <si>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</si>
  <si>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</si>
  <si>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</si>
  <si>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</si>
  <si>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</si>
  <si>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</si>
  <si>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</si>
  <si>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</si>
  <si>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</si>
  <si>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</si>
  <si>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</si>
  <si>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</si>
  <si>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</si>
  <si>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</si>
  <si>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</si>
  <si>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</si>
  <si>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</si>
  <si>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</si>
  <si>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</si>
  <si>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</si>
  <si>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</si>
  <si>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</si>
  <si>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</si>
  <si>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</si>
  <si>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</si>
  <si>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</si>
  <si>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</si>
  <si>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</si>
  <si>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</si>
  <si>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</si>
  <si>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</si>
  <si>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</si>
  <si>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</si>
  <si>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</si>
  <si>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</si>
  <si>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</si>
  <si>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</si>
  <si>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</si>
  <si>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</si>
  <si>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</si>
  <si>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</si>
  <si>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</si>
  <si>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</si>
  <si>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</si>
  <si>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</si>
  <si>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</si>
  <si>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</si>
  <si>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</si>
  <si>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</si>
  <si>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</si>
  <si>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</si>
  <si>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</si>
  <si>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</si>
  <si>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</si>
  <si>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</si>
  <si>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</si>
  <si>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</si>
  <si>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</si>
  <si>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</si>
  <si>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</si>
  <si>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</si>
  <si>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</si>
  <si>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</si>
  <si>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</si>
  <si>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</si>
  <si>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</si>
  <si>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</si>
  <si>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</si>
  <si>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</si>
  <si>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</si>
  <si>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</si>
  <si>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</si>
  <si>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</si>
  <si>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</si>
  <si>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</si>
  <si>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</si>
  <si>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</si>
  <si>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</si>
  <si>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</si>
  <si>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</si>
  <si>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</si>
  <si>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</si>
  <si>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</si>
  <si>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</si>
  <si>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</si>
  <si>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</si>
  <si>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</si>
  <si>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</si>
  <si>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</si>
  <si>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</si>
  <si>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</si>
  <si>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</si>
  <si>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</si>
  <si>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</si>
  <si>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</si>
  <si>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</si>
  <si>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</si>
  <si>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</si>
  <si>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</si>
  <si>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</si>
  <si>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</si>
  <si>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</si>
  <si>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</si>
  <si>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</si>
  <si>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</si>
  <si>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</si>
  <si>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</si>
  <si>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</si>
  <si>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</si>
  <si>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</si>
  <si>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</si>
  <si>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</si>
  <si>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</si>
  <si>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</si>
  <si>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</si>
  <si>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</si>
  <si>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</si>
  <si>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</si>
  <si>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</si>
  <si>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</si>
  <si>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</si>
  <si>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</si>
  <si>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</si>
  <si>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</si>
  <si>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</si>
  <si>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</si>
  <si>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</si>
  <si>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</si>
  <si>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</si>
  <si>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</si>
  <si>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</si>
  <si>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</si>
  <si>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</si>
  <si>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</si>
  <si>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</si>
  <si>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</si>
  <si>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</si>
  <si>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</si>
  <si>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</si>
  <si>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</si>
  <si>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</si>
  <si>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</si>
  <si>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</si>
  <si>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</si>
  <si>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</si>
  <si>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</si>
  <si>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</si>
  <si>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</si>
  <si>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</si>
  <si>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</si>
  <si>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</si>
  <si>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</si>
  <si>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</si>
  <si>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</si>
  <si>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</si>
  <si>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</si>
  <si>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</si>
  <si>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</si>
  <si>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</si>
  <si>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</si>
  <si>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</si>
  <si>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</si>
  <si>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</si>
  <si>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</si>
  <si>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</si>
  <si>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</si>
  <si>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</si>
  <si>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</si>
  <si>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</si>
  <si>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</si>
  <si>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</si>
  <si>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</si>
  <si>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</si>
  <si>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</si>
  <si>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</si>
  <si>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</si>
  <si>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</si>
  <si>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</si>
  <si>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</si>
  <si>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</si>
  <si>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</si>
  <si>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</si>
  <si>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</si>
  <si>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</si>
  <si>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</si>
  <si>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</si>
  <si>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</si>
  <si>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</si>
  <si>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</si>
  <si>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</si>
  <si>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</si>
  <si>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</si>
  <si>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</si>
  <si>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</si>
  <si>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</si>
  <si>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</si>
  <si>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</si>
  <si>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</si>
  <si>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</si>
  <si>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</si>
  <si>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</si>
  <si>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</si>
  <si>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</si>
  <si>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</si>
  <si>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</si>
  <si>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</si>
  <si>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</si>
  <si>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</si>
  <si>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</si>
  <si>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</si>
  <si>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</si>
  <si>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</si>
  <si>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</si>
  <si>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</si>
  <si>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</si>
  <si>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</si>
  <si>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</si>
  <si>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</si>
  <si>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</si>
  <si>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</si>
  <si>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</si>
  <si>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</si>
  <si>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</si>
  <si>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</si>
  <si>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</si>
  <si>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</si>
  <si>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</si>
  <si>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</si>
  <si>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</si>
  <si>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</si>
  <si>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</si>
  <si>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</si>
  <si>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</si>
  <si>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</si>
  <si>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</si>
  <si>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</si>
  <si>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</si>
  <si>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</si>
  <si>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</si>
  <si>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</si>
  <si>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</si>
  <si>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</si>
  <si>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</si>
  <si>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</si>
  <si>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</si>
  <si>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</si>
  <si>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</si>
  <si>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</si>
  <si>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</si>
  <si>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</si>
  <si>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</si>
  <si>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</si>
  <si>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</si>
  <si>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</si>
  <si>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</si>
  <si>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</si>
  <si>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</si>
  <si>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</si>
  <si>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</si>
  <si>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</si>
  <si>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</si>
  <si>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</si>
  <si>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</si>
  <si>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</si>
  <si>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</si>
  <si>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</si>
  <si>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</si>
  <si>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</si>
  <si>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</si>
  <si>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</si>
  <si>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</si>
  <si>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</si>
  <si>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</si>
  <si>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</si>
  <si>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</si>
  <si>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</si>
  <si>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</si>
  <si>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</si>
  <si>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</si>
  <si>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</si>
  <si>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</si>
  <si>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</si>
  <si>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</si>
  <si>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</si>
  <si>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</si>
  <si>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</si>
  <si>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</si>
  <si>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</si>
  <si>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</si>
  <si>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</si>
  <si>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</si>
  <si>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</si>
  <si>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</si>
  <si>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</si>
  <si>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</si>
  <si>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</si>
  <si>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</si>
  <si>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</si>
  <si>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</si>
  <si>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</si>
  <si>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</si>
  <si>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</si>
  <si>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</si>
  <si>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</si>
  <si>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</si>
  <si>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</si>
  <si>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</si>
  <si>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</si>
  <si>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</si>
  <si>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</si>
  <si>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</si>
  <si>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</si>
  <si>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</si>
  <si>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</si>
  <si>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</si>
  <si>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</si>
  <si>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</si>
  <si>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</si>
  <si>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</si>
  <si>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</si>
  <si>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</si>
  <si>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</si>
  <si>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</si>
  <si>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</si>
  <si>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</si>
  <si>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</si>
  <si>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</si>
  <si>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</si>
  <si>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</si>
  <si>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</si>
  <si>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</si>
  <si>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</si>
  <si>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</si>
  <si>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</si>
  <si>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</si>
  <si>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</si>
  <si>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</si>
  <si>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</si>
  <si>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</si>
  <si>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</si>
  <si>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</si>
  <si>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</si>
  <si>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</si>
  <si>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</si>
  <si>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</si>
  <si>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</si>
  <si>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</si>
  <si>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</si>
  <si>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</si>
  <si>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</si>
  <si>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</si>
  <si>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</si>
  <si>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</si>
  <si>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</si>
  <si>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</si>
  <si>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</si>
  <si>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</si>
  <si>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</si>
  <si>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</si>
  <si>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</si>
  <si>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</si>
  <si>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</si>
  <si>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</si>
  <si>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</si>
  <si>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</si>
  <si>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</si>
  <si>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</si>
  <si>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</si>
  <si>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</si>
  <si>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</si>
  <si>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</si>
  <si>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</si>
  <si>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</si>
  <si>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</si>
  <si>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</si>
  <si>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</si>
  <si>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</si>
  <si>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</si>
  <si>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</si>
  <si>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</si>
  <si>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</si>
  <si>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</si>
  <si>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</si>
  <si>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</si>
  <si>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</si>
  <si>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</si>
  <si>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</si>
  <si>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</si>
  <si>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</si>
  <si>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</si>
  <si>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</si>
  <si>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</si>
  <si>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</si>
  <si>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</si>
  <si>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</si>
  <si>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</si>
  <si>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</si>
  <si>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</si>
  <si>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</si>
  <si>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</si>
  <si>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</si>
  <si>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</si>
  <si>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</si>
  <si>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</si>
  <si>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</si>
  <si>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</si>
  <si>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</si>
  <si>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</si>
  <si>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</si>
  <si>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</si>
  <si>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</si>
  <si>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</si>
  <si>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</si>
  <si>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</si>
  <si>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</si>
  <si>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</si>
  <si>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</si>
  <si>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</si>
  <si>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</si>
  <si>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</si>
  <si>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</si>
  <si>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</si>
  <si>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</si>
  <si>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</si>
  <si>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</si>
  <si>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</si>
  <si>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</si>
  <si>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</si>
  <si>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</si>
  <si>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</si>
  <si>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</si>
  <si>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</si>
  <si>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</si>
  <si>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</si>
  <si>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</si>
  <si>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</si>
  <si>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</si>
  <si>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</si>
  <si>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</si>
  <si>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</si>
  <si>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</si>
  <si>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</si>
  <si>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</si>
  <si>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</si>
  <si>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</si>
  <si>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</si>
  <si>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</si>
  <si>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</si>
  <si>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</si>
  <si>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</si>
  <si>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</si>
  <si>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</si>
  <si>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</si>
  <si>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</si>
  <si>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</si>
  <si>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</si>
  <si>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</si>
  <si>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</si>
  <si>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</si>
  <si>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</si>
  <si>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</si>
  <si>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</si>
  <si>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</si>
  <si>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</si>
  <si>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</si>
  <si>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</si>
  <si>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</si>
  <si>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</si>
  <si>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</si>
  <si>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</si>
  <si>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</si>
  <si>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</si>
  <si>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</si>
  <si>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</si>
  <si>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</si>
  <si>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</si>
  <si>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</si>
  <si>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</si>
  <si>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</si>
  <si>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</si>
  <si>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</si>
  <si>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</si>
  <si>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</si>
  <si>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</si>
  <si>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</si>
  <si>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</si>
  <si>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</si>
  <si>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</si>
  <si>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</si>
  <si>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</si>
  <si>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</si>
  <si>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</si>
  <si>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</si>
  <si>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</si>
  <si>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</si>
  <si>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</si>
  <si>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</si>
  <si>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</si>
  <si>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</si>
  <si>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</si>
  <si>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</si>
  <si>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</si>
  <si>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</si>
  <si>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</si>
  <si>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</si>
  <si>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</si>
  <si>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</si>
  <si>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</si>
  <si>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</si>
  <si>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</si>
  <si>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</si>
  <si>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</si>
  <si>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</si>
  <si>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</si>
  <si>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</si>
  <si>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</si>
  <si>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</si>
  <si>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</si>
  <si>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</si>
  <si>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</si>
  <si>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</si>
  <si>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</si>
  <si>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</si>
  <si>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</si>
  <si>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</si>
  <si>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</si>
  <si>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</si>
  <si>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</si>
  <si>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</si>
  <si>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</si>
  <si>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</si>
  <si>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</si>
  <si>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</si>
  <si>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</si>
  <si>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</si>
  <si>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</si>
  <si>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</si>
  <si>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</si>
  <si>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</si>
  <si>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</si>
  <si>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</si>
  <si>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</si>
  <si>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</si>
  <si>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</si>
  <si>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</si>
  <si>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</si>
  <si>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</si>
  <si>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</si>
  <si>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</si>
  <si>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</si>
  <si>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</si>
  <si>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</si>
  <si>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</si>
  <si>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</si>
  <si>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</si>
  <si>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</si>
  <si>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</si>
  <si>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</si>
  <si>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</si>
  <si>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</si>
  <si>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</si>
  <si>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</si>
  <si>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</si>
  <si>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</si>
  <si>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</si>
  <si>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</si>
  <si>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</si>
  <si>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</si>
  <si>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</si>
  <si>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</si>
  <si>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</si>
  <si>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</si>
  <si>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</si>
  <si>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</si>
  <si>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</si>
  <si>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</si>
  <si>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</si>
  <si>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</si>
  <si>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</si>
  <si>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</si>
  <si>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</si>
  <si>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</si>
  <si>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</si>
  <si>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</si>
  <si>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</si>
  <si>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</si>
  <si>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</si>
  <si>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</si>
  <si>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</si>
  <si>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</si>
  <si>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</si>
  <si>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</si>
  <si>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</si>
  <si>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</si>
  <si>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</si>
  <si>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</si>
  <si>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</si>
  <si>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</si>
  <si>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</si>
  <si>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</si>
  <si>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</si>
  <si>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</si>
  <si>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</si>
  <si>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</si>
  <si>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</si>
  <si>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</si>
  <si>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</si>
  <si>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</si>
  <si>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</si>
  <si>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</si>
  <si>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</si>
  <si>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</si>
  <si>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</si>
  <si>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</si>
  <si>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</si>
  <si>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</si>
  <si>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</si>
  <si>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</si>
  <si>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</si>
  <si>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</si>
  <si>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</si>
  <si>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</si>
  <si>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</si>
  <si>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</si>
  <si>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</si>
  <si>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</si>
  <si>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</si>
  <si>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</si>
  <si>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</si>
  <si>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</si>
  <si>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</si>
  <si>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</si>
  <si>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</si>
  <si>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</si>
  <si>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</si>
  <si>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</si>
  <si>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</si>
  <si>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</si>
  <si>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</si>
  <si>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</si>
  <si>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</si>
  <si>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</si>
  <si>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</si>
  <si>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</si>
  <si>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</si>
  <si>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</si>
  <si>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</si>
  <si>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</si>
  <si>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</si>
  <si>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</si>
  <si>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</si>
  <si>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</si>
  <si>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</si>
  <si>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</si>
  <si>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</si>
  <si>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</si>
  <si>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</si>
  <si>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</si>
  <si>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</si>
  <si>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</si>
  <si>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</si>
  <si>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</si>
  <si>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</si>
  <si>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</si>
  <si>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</si>
  <si>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</si>
  <si>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</si>
  <si>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</si>
  <si>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</si>
  <si>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</si>
  <si>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</si>
  <si>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</si>
  <si>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</si>
  <si>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</si>
  <si>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</si>
  <si>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</si>
  <si>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</si>
  <si>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</si>
  <si>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</si>
  <si>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</si>
  <si>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</si>
  <si>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</si>
  <si>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</si>
  <si>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</si>
  <si>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</si>
  <si>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</si>
  <si>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</si>
  <si>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</si>
  <si>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</si>
  <si>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</si>
  <si>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</si>
  <si>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</si>
  <si>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</si>
  <si>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</si>
  <si>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</si>
  <si>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</si>
  <si>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</si>
  <si>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</si>
  <si>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</si>
  <si>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</si>
  <si>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</si>
  <si>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</si>
  <si>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</si>
  <si>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</si>
  <si>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</si>
  <si>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</si>
  <si>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</si>
  <si>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</si>
  <si>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</si>
  <si>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</si>
  <si>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</si>
  <si>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</si>
  <si>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</si>
  <si>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</si>
  <si>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</si>
  <si>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</si>
  <si>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</si>
  <si>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</si>
  <si>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</si>
  <si>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</si>
  <si>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</si>
  <si>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</si>
  <si>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</si>
  <si>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</si>
  <si>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</si>
  <si>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</si>
  <si>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</si>
  <si>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</si>
  <si>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</si>
  <si>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</si>
  <si>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</si>
  <si>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</si>
  <si>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</si>
  <si>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</si>
  <si>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</si>
  <si>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</si>
  <si>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</si>
  <si>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</si>
  <si>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</si>
  <si>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</si>
  <si>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</si>
  <si>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</si>
  <si>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</si>
  <si>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</si>
  <si>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</si>
  <si>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</si>
  <si>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</si>
  <si>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</si>
  <si>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</si>
  <si>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</si>
  <si>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</si>
  <si>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</si>
  <si>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</si>
  <si>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</si>
  <si>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</si>
  <si>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</si>
  <si>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</si>
  <si>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</si>
  <si>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</si>
  <si>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</si>
  <si>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</si>
  <si>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</si>
  <si>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</si>
  <si>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</si>
  <si>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</si>
  <si>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</si>
  <si>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</si>
  <si>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</si>
  <si>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</si>
  <si>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</si>
  <si>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</si>
  <si>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</si>
  <si>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</si>
  <si>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</si>
  <si>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</si>
  <si>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</si>
  <si>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</si>
  <si>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</si>
  <si>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</si>
  <si>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</si>
  <si>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</si>
  <si>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</si>
  <si>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</si>
  <si>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</si>
  <si>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</si>
  <si>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</si>
  <si>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</si>
  <si>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</si>
  <si>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</si>
  <si>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</si>
  <si>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</si>
  <si>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</si>
  <si>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</si>
  <si>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</si>
  <si>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</si>
  <si>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</si>
  <si>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</si>
  <si>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</si>
  <si>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</si>
  <si>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</si>
  <si>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</si>
  <si>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</si>
  <si>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</si>
  <si>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</si>
  <si>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</si>
  <si>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</si>
  <si>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</si>
  <si>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</si>
  <si>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</si>
  <si>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</si>
  <si>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</si>
  <si>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</si>
  <si>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</si>
  <si>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</si>
  <si>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</si>
  <si>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</si>
  <si>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</si>
  <si>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</si>
  <si>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</si>
  <si>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</si>
  <si>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</si>
  <si>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</si>
  <si>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</si>
  <si>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</si>
  <si>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</si>
  <si>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</si>
  <si>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</si>
  <si>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</si>
  <si>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</si>
  <si>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</si>
  <si>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</si>
  <si>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</si>
  <si>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</si>
  <si>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</si>
  <si>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</si>
  <si>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</si>
  <si>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</si>
  <si>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</si>
  <si>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</si>
  <si>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</si>
  <si>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</si>
  <si>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</si>
  <si>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</si>
  <si>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</si>
  <si>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</si>
  <si>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</si>
  <si>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</si>
  <si>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</si>
  <si>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</si>
  <si>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</si>
  <si>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</si>
  <si>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</si>
  <si>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</si>
  <si>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</si>
  <si>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</si>
  <si>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</si>
  <si>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</si>
  <si>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</si>
  <si>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</si>
  <si>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</si>
  <si>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</si>
  <si>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</si>
  <si>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</si>
  <si>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</si>
  <si>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</si>
  <si>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</si>
  <si>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</si>
  <si>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</si>
  <si>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</si>
  <si>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</si>
  <si>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</si>
  <si>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</si>
  <si>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</si>
  <si>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</si>
  <si>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</si>
  <si>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</si>
  <si>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</si>
  <si>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</si>
  <si>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</si>
  <si>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</si>
  <si>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</si>
  <si>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</si>
  <si>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</si>
  <si>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</si>
  <si>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</si>
  <si>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</si>
  <si>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</si>
  <si>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</si>
  <si>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</si>
  <si>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</si>
  <si>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</si>
  <si>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</si>
  <si>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</si>
  <si>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</si>
  <si>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</si>
  <si>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</si>
  <si>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</si>
  <si>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</si>
  <si>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</si>
  <si>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</si>
  <si>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</si>
  <si>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</si>
  <si>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</si>
  <si>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</si>
  <si>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</si>
  <si>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</si>
  <si>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</si>
  <si>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</si>
  <si>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</si>
  <si>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</si>
  <si>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</si>
  <si>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</si>
  <si>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</si>
  <si>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</si>
  <si>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</si>
  <si>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</si>
  <si>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</si>
  <si>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</si>
  <si>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</si>
  <si>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</si>
  <si>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</si>
  <si>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</si>
  <si>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</si>
  <si>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</si>
  <si>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</si>
  <si>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</si>
  <si>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</si>
  <si>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</si>
  <si>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</si>
  <si>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</si>
  <si>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</si>
  <si>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</si>
  <si>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</si>
  <si>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</si>
  <si>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</si>
  <si>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</si>
  <si>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</si>
  <si>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</si>
  <si>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</si>
  <si>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</si>
  <si>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</si>
  <si>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</si>
  <si>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</si>
  <si>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</si>
  <si>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</si>
  <si>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</si>
  <si>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</si>
  <si>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</si>
  <si>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</si>
  <si>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</si>
  <si>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</si>
  <si>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</si>
  <si>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</si>
  <si>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</si>
  <si>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</si>
  <si>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</si>
  <si>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</si>
  <si>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</si>
  <si>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</si>
  <si>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</si>
  <si>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</si>
  <si>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</si>
  <si>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</si>
  <si>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</si>
  <si>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</si>
  <si>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</si>
  <si>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</si>
  <si>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</si>
  <si>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</si>
  <si>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</si>
  <si>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</si>
  <si>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</si>
  <si>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</si>
  <si>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</si>
  <si>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</si>
  <si>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</si>
  <si>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</si>
  <si>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</si>
  <si>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</si>
  <si>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</si>
  <si>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</si>
  <si>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</si>
  <si>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</si>
  <si>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</si>
  <si>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</si>
  <si>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</si>
  <si>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</si>
  <si>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</si>
  <si>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</si>
  <si>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</si>
  <si>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</si>
  <si>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</si>
  <si>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</si>
  <si>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</si>
  <si>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</si>
  <si>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</si>
  <si>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</si>
  <si>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</si>
  <si>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</si>
  <si>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</si>
  <si>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</si>
  <si>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</si>
  <si>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</si>
  <si>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</si>
  <si>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</si>
  <si>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</si>
  <si>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</si>
  <si>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</si>
  <si>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</si>
  <si>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</si>
  <si>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</si>
  <si>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</si>
  <si>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</si>
  <si>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</si>
  <si>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</si>
  <si>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</si>
  <si>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</si>
  <si>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</si>
  <si>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</si>
  <si>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</si>
  <si>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</si>
  <si>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</si>
  <si>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</si>
  <si>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</si>
  <si>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</si>
  <si>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</si>
  <si>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</si>
  <si>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</si>
  <si>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</si>
  <si>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</si>
  <si>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</si>
  <si>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</si>
  <si>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</si>
  <si>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</si>
  <si>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</si>
  <si>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</si>
  <si>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</si>
  <si>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</si>
  <si>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</si>
  <si>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</si>
  <si>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</si>
  <si>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</si>
  <si>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</si>
  <si>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</si>
  <si>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</si>
  <si>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</si>
  <si>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</si>
  <si>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</si>
  <si>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</si>
  <si>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</si>
  <si>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</si>
  <si>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</si>
  <si>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</si>
  <si>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</si>
  <si>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</si>
  <si>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</si>
  <si>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</si>
  <si>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</si>
  <si>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</si>
  <si>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</si>
  <si>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</si>
  <si>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</si>
  <si>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</si>
  <si>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</si>
  <si>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</si>
  <si>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</si>
  <si>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</si>
  <si>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</si>
  <si>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</si>
  <si>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</si>
  <si>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</si>
  <si>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</si>
  <si>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</si>
  <si>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</si>
  <si>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</si>
  <si>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</si>
  <si>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</si>
  <si>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</si>
  <si>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</si>
  <si>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</si>
  <si>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</si>
  <si>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</si>
  <si>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</si>
  <si>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</si>
  <si>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</si>
  <si>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</si>
  <si>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</si>
  <si>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</si>
  <si>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</si>
  <si>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</si>
  <si>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</si>
  <si>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</si>
  <si>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</si>
  <si>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</si>
  <si>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</si>
  <si>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</si>
  <si>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</si>
  <si>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</si>
  <si>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</si>
  <si>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</si>
  <si>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</si>
  <si>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</si>
  <si>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</si>
  <si>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</si>
  <si>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</si>
  <si>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</si>
  <si>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</si>
  <si>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</si>
  <si>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</si>
  <si>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</si>
  <si>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</si>
  <si>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</si>
  <si>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</si>
  <si>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</si>
  <si>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</si>
  <si>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</si>
  <si>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</si>
  <si>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</si>
  <si>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</si>
  <si>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</si>
  <si>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</si>
  <si>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</si>
  <si>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</si>
  <si>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</si>
  <si>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</si>
  <si>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</si>
  <si>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</si>
  <si>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</si>
  <si>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</si>
  <si>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</si>
  <si>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</si>
  <si>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</si>
  <si>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</si>
  <si>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</si>
  <si>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</si>
  <si>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</si>
  <si>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</si>
  <si>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</si>
  <si>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</si>
  <si>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</si>
  <si>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</si>
  <si>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</si>
  <si>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</si>
  <si>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</si>
  <si>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</si>
  <si>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</si>
  <si>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</si>
  <si>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</si>
  <si>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</si>
  <si>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</si>
  <si>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</si>
  <si>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</si>
  <si>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</si>
  <si>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</si>
  <si>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</si>
  <si>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</si>
  <si>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</si>
  <si>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</si>
  <si>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</si>
  <si>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</si>
  <si>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</si>
  <si>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</si>
  <si>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</si>
  <si>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</si>
  <si>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</si>
  <si>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</si>
  <si>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</si>
  <si>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</si>
  <si>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</si>
  <si>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</si>
  <si>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</si>
  <si>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</si>
  <si>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</si>
  <si>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</si>
  <si>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</si>
  <si>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</si>
  <si>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</si>
  <si>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</si>
  <si>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</si>
  <si>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</si>
  <si>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</si>
  <si>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</si>
  <si>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</si>
  <si>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</si>
  <si>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</si>
  <si>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</si>
  <si>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</si>
  <si>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</si>
  <si>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</si>
  <si>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</si>
  <si>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</si>
  <si>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</si>
  <si>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</si>
  <si>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</si>
  <si>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</si>
  <si>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</si>
  <si>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</si>
  <si>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</si>
  <si>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</si>
  <si>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</si>
  <si>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</si>
  <si>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</si>
  <si>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</si>
  <si>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</si>
  <si>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</si>
  <si>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</si>
  <si>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</si>
  <si>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</si>
  <si>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</si>
  <si>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</si>
  <si>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</si>
  <si>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</si>
  <si>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</si>
  <si>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</si>
  <si>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</si>
  <si>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</si>
  <si>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</si>
  <si>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</si>
  <si>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</si>
  <si>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</si>
  <si>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</si>
  <si>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</si>
  <si>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</si>
  <si>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</si>
  <si>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</si>
  <si>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</si>
  <si>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</si>
  <si>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</si>
  <si>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</si>
  <si>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</si>
  <si>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</si>
  <si>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</si>
  <si>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</si>
  <si>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</si>
  <si>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</si>
  <si>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</si>
  <si>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</si>
  <si>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</si>
  <si>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</si>
  <si>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</si>
  <si>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</si>
  <si>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</si>
  <si>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</si>
  <si>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</si>
  <si>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</si>
  <si>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</si>
  <si>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</si>
  <si>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</si>
  <si>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</si>
  <si>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</si>
  <si>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</si>
  <si>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</si>
  <si>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</si>
  <si>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</si>
  <si>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</si>
  <si>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</si>
  <si>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</si>
  <si>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</si>
  <si>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</si>
  <si>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</si>
  <si>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</si>
  <si>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</si>
  <si>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</si>
  <si>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</si>
  <si>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</si>
  <si>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</si>
  <si>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</si>
  <si>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</si>
  <si>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</si>
  <si>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</si>
  <si>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</si>
  <si>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</si>
  <si>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</si>
  <si>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</si>
  <si>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</si>
  <si>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</si>
  <si>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</si>
  <si>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</si>
  <si>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</si>
  <si>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</si>
  <si>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</si>
  <si>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</si>
  <si>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</si>
  <si>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</si>
  <si>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</si>
  <si>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</si>
  <si>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</si>
  <si>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</si>
  <si>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</si>
  <si>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</si>
  <si>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</si>
  <si>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</si>
  <si>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</si>
  <si>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</si>
  <si>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</si>
  <si>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</si>
  <si>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</si>
  <si>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</si>
  <si>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</si>
  <si>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</si>
  <si>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</si>
  <si>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</si>
  <si>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</si>
  <si>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</si>
  <si>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</si>
  <si>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</si>
  <si>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</si>
  <si>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</si>
  <si>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</si>
  <si>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</si>
  <si>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</si>
  <si>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</si>
  <si>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</si>
  <si>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</si>
  <si>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</si>
  <si>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</si>
  <si>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</si>
  <si>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</si>
  <si>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</si>
  <si>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</si>
  <si>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</si>
  <si>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</si>
  <si>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</si>
  <si>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</si>
  <si>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</si>
  <si>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</si>
  <si>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</si>
  <si>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</si>
  <si>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</si>
  <si>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</si>
  <si>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</si>
  <si>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</si>
  <si>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</si>
  <si>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</si>
  <si>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</si>
  <si>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</si>
  <si>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</si>
  <si>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</si>
  <si>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</si>
  <si>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</si>
  <si>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</si>
  <si>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</si>
  <si>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</si>
  <si>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</si>
  <si>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</si>
  <si>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</si>
  <si>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</si>
  <si>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</si>
  <si>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</si>
  <si>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</si>
  <si>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</si>
  <si>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</si>
  <si>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</si>
  <si>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</si>
  <si>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</si>
  <si>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</si>
  <si>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</si>
  <si>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</si>
  <si>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</si>
  <si>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</si>
  <si>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</si>
  <si>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</si>
  <si>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</si>
  <si>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</si>
  <si>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</si>
  <si>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</si>
  <si>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</si>
  <si>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</si>
  <si>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</si>
  <si>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</si>
  <si>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</si>
  <si>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</si>
  <si>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</si>
  <si>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</si>
  <si>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</si>
  <si>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</si>
  <si>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</si>
  <si>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</si>
  <si>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</si>
  <si>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</si>
  <si>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</si>
  <si>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</si>
  <si>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</si>
  <si>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</si>
  <si>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</si>
  <si>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</si>
  <si>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</si>
  <si>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</si>
  <si>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</si>
  <si>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</si>
  <si>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</si>
  <si>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</si>
  <si>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</si>
  <si>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</si>
  <si>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</si>
  <si>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</si>
  <si>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</si>
  <si>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</si>
  <si>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</si>
  <si>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</si>
  <si>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</si>
  <si>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</si>
  <si>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</si>
  <si>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</si>
  <si>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</si>
  <si>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</si>
  <si>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</si>
  <si>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</si>
  <si>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</si>
  <si>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</si>
  <si>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</si>
  <si>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</si>
  <si>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</si>
  <si>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</si>
  <si>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</si>
  <si>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</si>
  <si>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</si>
  <si>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</si>
  <si>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</si>
  <si>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</si>
  <si>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</si>
  <si>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</si>
  <si>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</si>
  <si>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</si>
  <si>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</si>
  <si>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</si>
  <si>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</si>
  <si>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</si>
  <si>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</si>
  <si>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</si>
  <si>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</si>
  <si>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</si>
  <si>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</si>
  <si>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</si>
  <si>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</si>
  <si>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</si>
  <si>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</si>
  <si>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</si>
  <si>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</si>
  <si>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</si>
  <si>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</si>
  <si>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</si>
  <si>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</si>
  <si>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</si>
  <si>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</si>
  <si>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</si>
  <si>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</si>
  <si>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</si>
  <si>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</si>
  <si>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</si>
  <si>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</si>
  <si>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</si>
  <si>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</si>
  <si>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</si>
  <si>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</si>
  <si>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</si>
  <si>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</si>
  <si>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</si>
  <si>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</si>
  <si>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</si>
  <si>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</si>
  <si>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</si>
  <si>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</si>
  <si>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</si>
  <si>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</si>
  <si>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</si>
  <si>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</si>
  <si>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</si>
  <si>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</si>
  <si>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</si>
  <si>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</si>
  <si>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</si>
  <si>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</si>
  <si>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</si>
  <si>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</si>
  <si>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</si>
  <si>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</si>
  <si>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</si>
  <si>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</si>
  <si>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</si>
  <si>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</si>
  <si>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</si>
  <si>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</si>
  <si>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</si>
  <si>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</si>
  <si>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</si>
  <si>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</si>
  <si>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</si>
  <si>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</si>
  <si>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</si>
  <si>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</si>
  <si>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</si>
  <si>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</si>
  <si>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</si>
  <si>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</si>
  <si>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</si>
  <si>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</si>
  <si>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</si>
  <si>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</si>
  <si>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</si>
  <si>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</si>
  <si>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</si>
  <si>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</si>
  <si>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</si>
  <si>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</si>
  <si>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</si>
  <si>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</si>
  <si>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</si>
  <si>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</si>
  <si>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</si>
  <si>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</si>
  <si>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</si>
  <si>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</si>
  <si>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</si>
  <si>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</si>
  <si>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</si>
  <si>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</si>
  <si>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</si>
  <si>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</si>
  <si>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</si>
  <si>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</si>
  <si>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</si>
  <si>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</si>
  <si>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</si>
  <si>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</si>
  <si>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</si>
  <si>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</si>
  <si>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</si>
  <si>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</si>
  <si>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</si>
  <si>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</si>
  <si>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</si>
  <si>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</si>
  <si>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</si>
  <si>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</si>
  <si>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</si>
  <si>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</si>
  <si>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</si>
  <si>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</si>
  <si>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</si>
  <si>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</si>
  <si>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</si>
  <si>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</si>
  <si>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</si>
  <si>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</si>
  <si>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</si>
  <si>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</si>
  <si>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</si>
  <si>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</si>
  <si>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</si>
  <si>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</si>
  <si>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</si>
  <si>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</si>
  <si>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</si>
  <si>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</si>
  <si>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</si>
  <si>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</si>
  <si>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</si>
  <si>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</si>
  <si>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</si>
  <si>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</si>
  <si>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</si>
  <si>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</si>
  <si>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</si>
  <si>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</si>
  <si>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</si>
  <si>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</si>
  <si>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</si>
  <si>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</si>
  <si>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</si>
  <si>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</si>
  <si>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</si>
  <si>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</si>
  <si>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</si>
  <si>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</si>
  <si>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</si>
  <si>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</si>
  <si>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</si>
  <si>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</si>
  <si>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</si>
  <si>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</si>
  <si>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</si>
  <si>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</si>
  <si>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</si>
  <si>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</si>
  <si>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</si>
  <si>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</si>
  <si>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</si>
  <si>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</si>
  <si>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</si>
  <si>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</si>
  <si>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</si>
  <si>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</si>
  <si>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</si>
  <si>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</si>
  <si>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</si>
  <si>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</si>
  <si>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</si>
  <si>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</si>
  <si>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</si>
  <si>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</si>
  <si>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</si>
  <si>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</si>
  <si>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</si>
  <si>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</si>
  <si>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</si>
  <si>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</si>
  <si>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</si>
  <si>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</si>
  <si>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</si>
  <si>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</si>
  <si>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</si>
  <si>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</si>
  <si>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</si>
  <si>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</si>
  <si>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</si>
  <si>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</si>
  <si>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</si>
  <si>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</si>
  <si>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</si>
  <si>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</si>
  <si>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</si>
  <si>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</si>
  <si>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</si>
  <si>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</si>
  <si>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</si>
  <si>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</si>
  <si>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</si>
  <si>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</si>
  <si>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</si>
  <si>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</si>
  <si>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</si>
  <si>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</si>
  <si>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</si>
  <si>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</si>
  <si>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</si>
  <si>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</si>
  <si>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</si>
  <si>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</si>
  <si>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</si>
  <si>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</si>
  <si>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</si>
  <si>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</si>
  <si>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</si>
  <si>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</si>
  <si>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</si>
  <si>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</si>
  <si>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</si>
  <si>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</si>
  <si>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</si>
  <si>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</si>
  <si>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</si>
  <si>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</si>
  <si>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</si>
  <si>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</si>
  <si>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</si>
  <si>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</si>
  <si>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</si>
  <si>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</si>
  <si>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</si>
  <si>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</si>
  <si>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</si>
  <si>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</si>
  <si>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</si>
  <si>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</si>
  <si>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</si>
  <si>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</si>
  <si>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</si>
  <si>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</si>
  <si>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</si>
  <si>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</si>
  <si>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</si>
  <si>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</si>
  <si>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</si>
  <si>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</si>
  <si>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</si>
  <si>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</si>
  <si>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</si>
  <si>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</si>
  <si>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</si>
  <si>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</si>
  <si>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</si>
  <si>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</si>
  <si>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</si>
  <si>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</si>
  <si>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</si>
  <si>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</si>
  <si>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</si>
  <si>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</si>
  <si>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</si>
  <si>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</si>
  <si>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</si>
  <si>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</si>
  <si>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</si>
  <si>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</si>
  <si>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</si>
  <si>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</si>
  <si>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</si>
  <si>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</si>
  <si>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</si>
  <si>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</si>
  <si>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</si>
  <si>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</si>
  <si>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</si>
  <si>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</si>
  <si>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</si>
  <si>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</si>
  <si>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</si>
  <si>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</si>
  <si>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</si>
  <si>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</si>
  <si>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</si>
  <si>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</si>
  <si>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</si>
  <si>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</si>
  <si>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</si>
  <si>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</si>
  <si>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</si>
  <si>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</si>
  <si>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</si>
  <si>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</si>
  <si>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</si>
  <si>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</si>
  <si>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</si>
  <si>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</si>
  <si>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</si>
  <si>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</si>
  <si>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</si>
  <si>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</si>
  <si>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</si>
  <si>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</si>
  <si>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</si>
  <si>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</si>
  <si>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</si>
  <si>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</si>
  <si>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</si>
  <si>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</si>
  <si>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</si>
  <si>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</si>
  <si>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</si>
  <si>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</si>
  <si>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</si>
  <si>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</si>
  <si>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</si>
  <si>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</si>
  <si>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</si>
  <si>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</si>
  <si>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</si>
  <si>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</si>
  <si>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</si>
  <si>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</si>
  <si>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</si>
  <si>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</si>
  <si>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</si>
  <si>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</si>
  <si>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</si>
  <si>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</si>
  <si>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</si>
  <si>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</si>
  <si>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</si>
  <si>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</si>
  <si>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</si>
  <si>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</si>
  <si>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</si>
  <si>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</si>
  <si>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</si>
  <si>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</si>
  <si>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</si>
  <si>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</si>
  <si>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</si>
  <si>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</si>
  <si>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</si>
  <si>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</si>
  <si>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</si>
  <si>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</si>
  <si>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</si>
  <si>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</si>
  <si>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</si>
  <si>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</si>
  <si>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</si>
  <si>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</si>
  <si>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</si>
  <si>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</si>
  <si>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</si>
  <si>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</si>
  <si>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</si>
  <si>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</si>
  <si>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</si>
  <si>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</si>
  <si>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</si>
  <si>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</si>
  <si>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</si>
  <si>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</si>
  <si>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</si>
  <si>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</si>
  <si>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</si>
  <si>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</si>
  <si>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</si>
  <si>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</si>
  <si>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</si>
  <si>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</si>
  <si>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</si>
  <si>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</si>
  <si>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</si>
  <si>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</si>
  <si>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</si>
  <si>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</si>
  <si>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</si>
  <si>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</si>
  <si>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</si>
  <si>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</si>
  <si>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</si>
  <si>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</si>
  <si>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</si>
  <si>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</si>
  <si>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</si>
  <si>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</si>
  <si>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</si>
  <si>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</si>
  <si>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</si>
  <si>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</si>
  <si>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</si>
  <si>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</si>
  <si>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</si>
  <si>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</si>
  <si>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</si>
  <si>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</si>
  <si>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</si>
  <si>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</si>
  <si>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</si>
  <si>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</si>
  <si>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</si>
  <si>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</si>
  <si>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</si>
  <si>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</si>
  <si>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</si>
  <si>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</si>
  <si>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</si>
  <si>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</si>
  <si>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</si>
  <si>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</si>
  <si>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</si>
  <si>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</si>
  <si>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</si>
  <si>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</si>
  <si>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</si>
  <si>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</si>
  <si>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</si>
  <si>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</si>
  <si>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</si>
  <si>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</si>
  <si>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</si>
  <si>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</si>
  <si>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</si>
  <si>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</si>
  <si>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</si>
  <si>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</si>
  <si>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</si>
  <si>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</si>
  <si>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</si>
  <si>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</si>
  <si>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</si>
  <si>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</si>
  <si>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</si>
  <si>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</si>
  <si>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</si>
  <si>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</si>
  <si>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</si>
  <si>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</si>
  <si>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</si>
  <si>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</si>
  <si>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</si>
  <si>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</si>
  <si>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</si>
  <si>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</si>
  <si>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</si>
  <si>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</si>
  <si>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</si>
  <si>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</si>
  <si>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</si>
  <si>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</si>
  <si>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</si>
  <si>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</si>
  <si>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</si>
  <si>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</si>
  <si>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</si>
  <si>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</si>
  <si>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</si>
  <si>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</si>
  <si>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</si>
  <si>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</si>
  <si>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</si>
  <si>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</si>
  <si>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</si>
  <si>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</si>
  <si>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</si>
  <si>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</si>
  <si>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</si>
  <si>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</si>
  <si>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</si>
  <si>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</si>
  <si>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</si>
  <si>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</si>
  <si>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</si>
  <si>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</si>
  <si>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</si>
  <si>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</si>
  <si>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</si>
  <si>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</si>
  <si>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</si>
  <si>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</si>
  <si>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</si>
  <si>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</si>
  <si>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</si>
  <si>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</si>
  <si>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</si>
  <si>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</si>
  <si>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</si>
  <si>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</si>
  <si>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</si>
  <si>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</si>
  <si>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</si>
  <si>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</si>
  <si>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</si>
  <si>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</si>
  <si>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</si>
  <si>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</si>
  <si>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</si>
  <si>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</si>
  <si>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</si>
  <si>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</si>
  <si>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</si>
  <si>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</si>
  <si>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</si>
  <si>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</si>
  <si>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</si>
  <si>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</si>
  <si>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</si>
  <si>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</si>
  <si>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</si>
  <si>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</si>
  <si>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</si>
  <si>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</si>
  <si>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</si>
  <si>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</si>
  <si>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</si>
  <si>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</si>
  <si>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</si>
  <si>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</si>
  <si>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</si>
  <si>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</si>
  <si>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</si>
  <si>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</si>
  <si>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</si>
  <si>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</si>
  <si>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</si>
  <si>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</si>
  <si>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</si>
  <si>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</si>
  <si>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</si>
  <si>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</si>
  <si>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</si>
  <si>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</si>
  <si>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</si>
  <si>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</si>
  <si>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</si>
  <si>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</si>
  <si>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</si>
  <si>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</si>
  <si>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</si>
  <si>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</si>
  <si>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</si>
  <si>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</si>
  <si>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</si>
  <si>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</si>
  <si>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</si>
  <si>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</si>
  <si>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</si>
  <si>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</si>
  <si>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</si>
  <si>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</si>
  <si>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</si>
  <si>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</si>
  <si>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</si>
  <si>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</si>
  <si>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</si>
  <si>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</si>
  <si>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</si>
  <si>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</si>
  <si>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</si>
  <si>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</si>
  <si>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</si>
  <si>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</si>
  <si>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</si>
  <si>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</si>
  <si>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</si>
  <si>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</si>
  <si>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</si>
  <si>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</si>
  <si>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</si>
  <si>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</si>
  <si>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</si>
  <si>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</si>
  <si>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</si>
  <si>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</si>
  <si>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</si>
  <si>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</si>
  <si>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</si>
  <si>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</si>
  <si>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</si>
  <si>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</si>
  <si>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</si>
  <si>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</si>
  <si>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</si>
  <si>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</si>
  <si>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</si>
  <si>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</si>
  <si>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</si>
  <si>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</si>
  <si>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</si>
  <si>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</si>
  <si>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</si>
  <si>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</si>
  <si>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</si>
  <si>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</si>
  <si>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</si>
  <si>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</si>
  <si>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</si>
  <si>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</si>
  <si>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</si>
  <si>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</si>
  <si>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</si>
  <si>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</si>
  <si>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</si>
  <si>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</si>
  <si>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</si>
  <si>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</si>
  <si>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</si>
  <si>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</si>
  <si>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</si>
  <si>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</si>
  <si>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</si>
  <si>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</si>
  <si>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</si>
  <si>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</si>
  <si>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</si>
  <si>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</si>
  <si>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</si>
  <si>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</si>
  <si>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</si>
  <si>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</si>
  <si>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</si>
  <si>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</si>
  <si>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</si>
  <si>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</si>
  <si>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</si>
  <si>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</si>
  <si>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</si>
  <si>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</si>
  <si>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</si>
  <si>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</si>
  <si>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</si>
  <si>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</si>
  <si>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</si>
  <si>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</si>
  <si>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</si>
  <si>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</si>
  <si>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</si>
  <si>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</si>
  <si>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</si>
  <si>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</si>
  <si>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</si>
  <si>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</si>
  <si>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</si>
  <si>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</si>
  <si>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</si>
  <si>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</si>
  <si>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</si>
  <si>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</si>
  <si>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</si>
  <si>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</si>
  <si>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</si>
  <si>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</si>
  <si>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</si>
  <si>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</si>
  <si>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</si>
  <si>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</si>
  <si>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</si>
  <si>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</si>
  <si>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</si>
  <si>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</si>
  <si>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</si>
  <si>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</si>
  <si>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</si>
  <si>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</si>
  <si>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</si>
  <si>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</si>
  <si>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</si>
  <si>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</si>
  <si>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</si>
  <si>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</si>
  <si>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</si>
  <si>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</si>
  <si>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</si>
  <si>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</si>
  <si>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</si>
  <si>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</si>
  <si>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</si>
  <si>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</si>
  <si>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</si>
  <si>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</si>
  <si>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</si>
  <si>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</si>
  <si>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</si>
  <si>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</si>
  <si>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</si>
  <si>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</si>
  <si>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</si>
  <si>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</si>
  <si>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</si>
  <si>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</si>
  <si>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</si>
  <si>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</si>
  <si>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</si>
  <si>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</si>
  <si>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</si>
  <si>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</si>
  <si>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</si>
  <si>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</si>
  <si>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</si>
  <si>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</si>
  <si>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</si>
  <si>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</si>
  <si>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</si>
  <si>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</si>
  <si>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</si>
  <si>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</si>
  <si>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</si>
  <si>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</si>
  <si>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</si>
  <si>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</si>
  <si>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</si>
  <si>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</si>
  <si>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</si>
  <si>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</si>
  <si>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</si>
  <si>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</si>
  <si>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</si>
  <si>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</si>
  <si>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</si>
  <si>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</si>
  <si>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</si>
  <si>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</si>
  <si>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</si>
  <si>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</si>
  <si>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</si>
  <si>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</si>
  <si>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</si>
  <si>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</si>
  <si>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</si>
  <si>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</si>
  <si>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</si>
  <si>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</si>
  <si>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</si>
  <si>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</si>
  <si>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</si>
  <si>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</si>
  <si>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</si>
  <si>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</si>
  <si>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</si>
  <si>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</si>
  <si>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</si>
  <si>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</si>
  <si>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</si>
  <si>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</si>
  <si>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</si>
  <si>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</si>
  <si>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</si>
  <si>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</si>
  <si>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</si>
  <si>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</si>
  <si>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</si>
  <si>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</si>
  <si>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</si>
  <si>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</si>
  <si>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</si>
  <si>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</si>
  <si>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</si>
  <si>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</si>
  <si>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</si>
  <si>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</si>
  <si>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</si>
  <si>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</si>
  <si>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</si>
  <si>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</si>
  <si>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</si>
  <si>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</si>
  <si>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</si>
  <si>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</si>
  <si>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</si>
  <si>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</si>
  <si>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</si>
  <si>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</si>
  <si>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</si>
  <si>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</si>
  <si>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</si>
  <si>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</si>
  <si>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</si>
  <si>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</si>
  <si>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</si>
  <si>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</si>
  <si>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</si>
  <si>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</si>
  <si>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</si>
  <si>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</si>
  <si>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</si>
  <si>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</si>
  <si>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</si>
  <si>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</si>
  <si>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</si>
  <si>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</si>
  <si>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</si>
  <si>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</si>
  <si>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</si>
  <si>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</si>
  <si>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</si>
  <si>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</si>
  <si>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</si>
  <si>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</si>
  <si>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</si>
  <si>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</si>
  <si>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</si>
  <si>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</si>
  <si>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</si>
  <si>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</si>
  <si>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</si>
  <si>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</si>
  <si>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</si>
  <si>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</si>
  <si>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</si>
  <si>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</si>
  <si>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</si>
  <si>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</si>
  <si>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</si>
  <si>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</si>
  <si>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</si>
  <si>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</si>
  <si>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</si>
  <si>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</si>
  <si>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</si>
  <si>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</si>
  <si>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</si>
  <si>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</si>
  <si>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</si>
  <si>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</si>
  <si>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</si>
  <si>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</si>
  <si>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</si>
  <si>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</si>
  <si>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</si>
  <si>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</si>
  <si>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</si>
  <si>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</si>
  <si>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</si>
  <si>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</si>
  <si>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</si>
  <si>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</si>
  <si>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</si>
  <si>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</si>
  <si>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</si>
  <si>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</si>
  <si>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</si>
  <si>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</si>
  <si>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</si>
  <si>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</si>
  <si>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</si>
  <si>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</si>
  <si>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</si>
  <si>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</si>
  <si>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</si>
  <si>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</si>
  <si>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</si>
  <si>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</si>
  <si>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</si>
  <si>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</si>
  <si>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</si>
  <si>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</si>
  <si>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</si>
  <si>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</si>
  <si>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</si>
  <si>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</si>
  <si>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</si>
  <si>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</si>
  <si>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</si>
  <si>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</si>
  <si>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</si>
  <si>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</si>
  <si>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</si>
  <si>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</si>
  <si>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</si>
  <si>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</si>
  <si>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</si>
  <si>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</si>
  <si>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</si>
  <si>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</si>
  <si>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</si>
  <si>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</si>
  <si>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</si>
  <si>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</si>
  <si>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</si>
  <si>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</si>
  <si>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</si>
  <si>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</si>
  <si>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</si>
  <si>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</si>
  <si>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</si>
  <si>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</si>
  <si>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</si>
  <si>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</si>
  <si>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</si>
  <si>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</si>
  <si>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</si>
  <si>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</si>
  <si>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</si>
  <si>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</si>
  <si>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</si>
  <si>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</si>
  <si>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</si>
  <si>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</si>
  <si>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</si>
  <si>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</si>
  <si>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</si>
  <si>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</si>
  <si>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</si>
  <si>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</si>
  <si>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</si>
  <si>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</si>
  <si>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</si>
  <si>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</si>
  <si>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</si>
  <si>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</si>
  <si>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</si>
  <si>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</si>
  <si>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</si>
  <si>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</si>
  <si>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</si>
  <si>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</si>
  <si>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</si>
  <si>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</si>
  <si>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</si>
  <si>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</si>
  <si>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</si>
  <si>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</si>
  <si>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</si>
  <si>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</si>
  <si>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</si>
  <si>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</si>
  <si>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</si>
  <si>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</si>
  <si>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</si>
  <si>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</si>
  <si>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</si>
  <si>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</si>
  <si>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</si>
  <si>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</si>
  <si>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</si>
  <si>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</si>
  <si>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</si>
  <si>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</si>
  <si>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</si>
  <si>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</si>
  <si>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</si>
  <si>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</si>
  <si>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</si>
  <si>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</si>
  <si>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</si>
  <si>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</si>
  <si>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</si>
  <si>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</si>
  <si>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</si>
  <si>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</si>
  <si>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</si>
  <si>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</si>
  <si>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</si>
  <si>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</si>
  <si>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</si>
  <si>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</si>
  <si>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</si>
  <si>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</si>
  <si>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</si>
  <si>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</si>
  <si>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</si>
  <si>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</si>
  <si>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</si>
  <si>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</si>
  <si>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</si>
  <si>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</si>
  <si>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</si>
  <si>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</si>
  <si>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</si>
  <si>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</si>
  <si>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</si>
  <si>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</si>
  <si>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</si>
  <si>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</si>
  <si>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</si>
  <si>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</si>
  <si>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</si>
  <si>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</si>
  <si>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</si>
  <si>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</si>
  <si>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</si>
  <si>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</si>
  <si>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</si>
  <si>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</si>
  <si>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</si>
  <si>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</si>
  <si>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</si>
  <si>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</si>
  <si>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</si>
  <si>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</si>
  <si>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</si>
  <si>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</si>
  <si>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</si>
  <si>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</si>
  <si>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</si>
  <si>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</si>
  <si>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</si>
  <si>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</si>
  <si>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</si>
  <si>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</si>
  <si>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</si>
  <si>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</si>
  <si>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</si>
  <si>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</si>
  <si>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</si>
  <si>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</si>
  <si>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</si>
  <si>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</si>
  <si>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</si>
  <si>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</si>
  <si>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</si>
  <si>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</si>
  <si>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</si>
  <si>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</si>
  <si>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</si>
  <si>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</si>
  <si>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</si>
  <si>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</si>
  <si>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</si>
  <si>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</si>
  <si>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</si>
  <si>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</si>
  <si>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</si>
  <si>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</si>
  <si>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</si>
  <si>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</si>
  <si>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</si>
  <si>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</si>
  <si>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</si>
  <si>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</si>
  <si>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</si>
  <si>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</si>
  <si>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</si>
  <si>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</si>
  <si>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</si>
  <si>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</si>
  <si>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</si>
  <si>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</si>
  <si>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</si>
  <si>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</si>
  <si>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</si>
  <si>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</si>
  <si>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</si>
  <si>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</si>
  <si>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</si>
  <si>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</si>
  <si>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</si>
  <si>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</si>
  <si>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</si>
  <si>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</si>
  <si>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</si>
  <si>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</si>
  <si>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</si>
  <si>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</si>
  <si>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</si>
  <si>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</si>
  <si>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</si>
  <si>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</si>
  <si>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</si>
  <si>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</si>
  <si>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</si>
  <si>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</si>
  <si>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</si>
  <si>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</si>
  <si>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</si>
  <si>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</si>
  <si>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</si>
  <si>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</si>
  <si>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</si>
  <si>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</si>
  <si>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</si>
  <si>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</si>
  <si>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</si>
  <si>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</si>
  <si>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</si>
  <si>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</si>
  <si>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</si>
  <si>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</si>
  <si>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</si>
  <si>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</si>
  <si>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</si>
  <si>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</si>
  <si>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</si>
  <si>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</si>
  <si>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</si>
  <si>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</si>
  <si>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</si>
  <si>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</si>
  <si>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</si>
  <si>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</si>
  <si>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</si>
  <si>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</si>
  <si>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</si>
  <si>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</si>
  <si>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</si>
  <si>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</si>
  <si>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</si>
  <si>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</si>
  <si>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</si>
  <si>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</si>
  <si>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</si>
  <si>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</si>
  <si>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</si>
  <si>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</si>
  <si>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</si>
  <si>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</si>
  <si>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</si>
  <si>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</si>
  <si>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</si>
  <si>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</si>
  <si>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</si>
  <si>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</si>
  <si>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</si>
  <si>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</si>
  <si>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</si>
  <si>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</si>
  <si>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</si>
  <si>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</si>
  <si>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</si>
  <si>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</si>
  <si>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</si>
  <si>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</si>
  <si>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</si>
  <si>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</si>
  <si>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</si>
  <si>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</si>
  <si>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</si>
  <si>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</si>
  <si>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</si>
  <si>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</si>
  <si>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</si>
  <si>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</si>
  <si>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</si>
  <si>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</si>
  <si>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</si>
  <si>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</si>
  <si>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</si>
  <si>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</si>
  <si>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</si>
  <si>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</si>
  <si>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</si>
  <si>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</si>
  <si>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</si>
  <si>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</si>
  <si>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</si>
  <si>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</si>
  <si>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</si>
  <si>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</si>
  <si>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</si>
  <si>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</si>
  <si>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</si>
  <si>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</si>
  <si>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</si>
  <si>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</si>
  <si>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</si>
  <si>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</si>
  <si>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</si>
  <si>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</si>
  <si>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</si>
  <si>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</si>
  <si>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</si>
  <si>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</si>
  <si>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</si>
  <si>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</si>
  <si>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</si>
  <si>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</si>
  <si>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</si>
  <si>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</si>
  <si>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</si>
  <si>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</si>
  <si>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</si>
  <si>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</si>
  <si>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</si>
  <si>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</si>
  <si>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</si>
  <si>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</si>
  <si>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</si>
  <si>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</si>
  <si>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</si>
  <si>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</si>
  <si>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</si>
  <si>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</si>
  <si>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</si>
  <si>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</si>
  <si>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</si>
  <si>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</si>
  <si>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</si>
  <si>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</si>
  <si>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</si>
  <si>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</si>
  <si>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</si>
  <si>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</si>
  <si>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</si>
  <si>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</si>
  <si>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</si>
  <si>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</si>
  <si>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</si>
  <si>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</si>
  <si>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</si>
  <si>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</si>
  <si>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</si>
  <si>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</si>
  <si>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</si>
  <si>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</si>
  <si>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</si>
  <si>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</si>
  <si>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</si>
  <si>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</si>
  <si>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</si>
  <si>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</si>
  <si>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</si>
  <si>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</si>
  <si>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</si>
  <si>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</si>
  <si>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</si>
  <si>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</si>
  <si>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</si>
  <si>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</si>
  <si>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</si>
  <si>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</si>
  <si>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</si>
  <si>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</si>
  <si>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</si>
  <si>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</si>
  <si>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</si>
  <si>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</si>
  <si>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</si>
  <si>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</si>
  <si>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</si>
  <si>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</si>
  <si>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</si>
  <si>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</si>
  <si>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</si>
  <si>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</si>
  <si>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</si>
  <si>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</si>
  <si>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</si>
  <si>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</si>
  <si>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</si>
  <si>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</si>
  <si>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</si>
  <si>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</si>
  <si>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</si>
  <si>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</si>
  <si>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</si>
  <si>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</si>
  <si>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</si>
  <si>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</si>
  <si>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</si>
  <si>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</si>
  <si>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</si>
  <si>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</si>
  <si>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</si>
  <si>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</si>
  <si>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</si>
  <si>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</si>
  <si>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</si>
  <si>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</si>
  <si>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</si>
  <si>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</si>
  <si>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</si>
  <si>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</si>
  <si>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</si>
  <si>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</si>
  <si>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</si>
  <si>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</si>
  <si>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</si>
  <si>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</si>
  <si>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</si>
  <si>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</si>
  <si>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</si>
  <si>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</si>
  <si>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</si>
  <si>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</si>
  <si>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</si>
  <si>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</si>
  <si>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</si>
  <si>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</si>
  <si>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</si>
  <si>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</si>
  <si>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</si>
  <si>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</si>
  <si>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</si>
  <si>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</si>
  <si>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</si>
  <si>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</si>
  <si>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</si>
  <si>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</si>
  <si>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</si>
  <si>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</si>
  <si>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</si>
  <si>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</si>
  <si>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</si>
  <si>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</si>
  <si>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</si>
  <si>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</si>
  <si>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</si>
  <si>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</si>
  <si>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</si>
  <si>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</si>
  <si>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</si>
  <si>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</si>
  <si>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</si>
  <si>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</si>
  <si>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</si>
  <si>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</si>
  <si>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</si>
  <si>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</si>
  <si>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</si>
  <si>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</si>
  <si>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</si>
  <si>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</si>
  <si>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</si>
  <si>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</si>
  <si>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</si>
  <si>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</si>
  <si>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</si>
  <si>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</si>
  <si>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</si>
  <si>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</si>
  <si>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</si>
  <si>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</si>
  <si>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</si>
  <si>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</si>
  <si>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</si>
  <si>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</si>
  <si>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</si>
  <si>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</si>
  <si>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</si>
  <si>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</si>
  <si>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</si>
  <si>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</si>
  <si>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</si>
  <si>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</si>
  <si>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</si>
  <si>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</si>
  <si>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</si>
  <si>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</si>
  <si>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</si>
  <si>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</si>
  <si>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</si>
  <si>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</si>
  <si>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</si>
  <si>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</si>
  <si>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</si>
  <si>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</si>
  <si>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</si>
  <si>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</si>
  <si>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</si>
  <si>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</si>
  <si>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</si>
  <si>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</si>
  <si>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</si>
  <si>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</si>
  <si>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</si>
  <si>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</si>
  <si>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</si>
  <si>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</si>
  <si>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</si>
  <si>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</si>
  <si>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</si>
  <si>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</si>
  <si>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</si>
  <si>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</si>
  <si>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</si>
  <si>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</si>
  <si>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</si>
  <si>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</si>
  <si>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</si>
  <si>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</si>
  <si>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</si>
  <si>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</si>
  <si>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</si>
  <si>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</si>
  <si>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</si>
  <si>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</si>
  <si>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</si>
  <si>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</si>
  <si>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</si>
  <si>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</si>
  <si>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</si>
  <si>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</si>
  <si>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</si>
  <si>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</si>
  <si>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</si>
  <si>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</si>
  <si>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</si>
  <si>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</si>
  <si>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</si>
  <si>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</si>
  <si>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</si>
  <si>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</si>
  <si>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</si>
  <si>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</si>
  <si>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</si>
  <si>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</si>
  <si>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</si>
  <si>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</si>
  <si>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</si>
  <si>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</si>
  <si>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</si>
  <si>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</si>
  <si>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</si>
  <si>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</si>
  <si>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</si>
  <si>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</si>
  <si>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</si>
  <si>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</si>
  <si>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</si>
  <si>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</si>
  <si>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</si>
  <si>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</si>
  <si>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</si>
  <si>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</si>
  <si>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</si>
  <si>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</si>
  <si>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</si>
  <si>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</si>
  <si>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</si>
  <si>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</si>
  <si>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</si>
  <si>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</si>
  <si>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</si>
  <si>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</si>
  <si>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</si>
  <si>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</si>
  <si>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</si>
  <si>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</si>
  <si>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</si>
  <si>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</si>
  <si>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</si>
  <si>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</si>
  <si>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</si>
  <si>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</si>
  <si>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</si>
  <si>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</si>
  <si>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</si>
  <si>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</si>
  <si>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</si>
  <si>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</si>
  <si>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</si>
  <si>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</si>
  <si>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</si>
  <si>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</si>
  <si>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</si>
  <si>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</si>
  <si>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</si>
  <si>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</si>
  <si>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</si>
  <si>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</si>
  <si>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</si>
  <si>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</si>
  <si>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</si>
  <si>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</si>
  <si>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</si>
  <si>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</si>
  <si>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</si>
  <si>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</si>
  <si>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</si>
  <si>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</si>
  <si>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</si>
  <si>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</si>
  <si>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</si>
  <si>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</si>
  <si>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</si>
  <si>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</si>
  <si>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</si>
  <si>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</si>
  <si>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</si>
  <si>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</si>
  <si>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</si>
  <si>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</si>
  <si>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</si>
  <si>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</si>
  <si>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</si>
  <si>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</si>
  <si>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</si>
  <si>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</si>
  <si>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</si>
  <si>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</si>
  <si>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</si>
  <si>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</si>
  <si>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</si>
  <si>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</si>
  <si>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</si>
  <si>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</si>
  <si>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</si>
  <si>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</si>
  <si>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</si>
  <si>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</si>
  <si>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</si>
  <si>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</si>
  <si>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</si>
  <si>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</si>
  <si>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</si>
  <si>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</si>
  <si>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</si>
  <si>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</si>
  <si>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</si>
  <si>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</si>
  <si>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</si>
  <si>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</si>
  <si>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</si>
  <si>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</si>
  <si>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</si>
  <si>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</si>
  <si>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</si>
  <si>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</si>
  <si>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</si>
  <si>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</si>
  <si>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</si>
  <si>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</si>
  <si>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</si>
  <si>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</si>
  <si>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</si>
  <si>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</si>
  <si>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</si>
  <si>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</si>
  <si>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</si>
  <si>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</si>
  <si>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</si>
  <si>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</si>
  <si>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</si>
  <si>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</si>
  <si>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</si>
  <si>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</si>
  <si>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</si>
  <si>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</si>
  <si>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</si>
  <si>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</si>
  <si>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</si>
  <si>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</si>
  <si>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</si>
  <si>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</si>
  <si>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</si>
  <si>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</si>
  <si>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</si>
  <si>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</si>
  <si>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</si>
  <si>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</si>
  <si>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</si>
  <si>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</si>
  <si>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</si>
  <si>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</si>
  <si>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</si>
  <si>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</si>
  <si>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</si>
  <si>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</si>
  <si>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</si>
  <si>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</si>
  <si>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</si>
  <si>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</si>
  <si>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</si>
  <si>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</si>
  <si>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</si>
  <si>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</si>
  <si>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</si>
  <si>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</si>
  <si>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</si>
  <si>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</si>
  <si>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</si>
  <si>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</si>
  <si>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</si>
  <si>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</si>
  <si>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</si>
  <si>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</si>
  <si>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</si>
  <si>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</si>
  <si>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</si>
  <si>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</si>
  <si>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</si>
  <si>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</si>
  <si>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</si>
  <si>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</si>
  <si>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</si>
  <si>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</si>
  <si>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</si>
  <si>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</si>
  <si>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</si>
  <si>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</si>
  <si>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</si>
  <si>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</si>
  <si>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</si>
  <si>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</si>
  <si>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</si>
  <si>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</si>
  <si>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</si>
  <si>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</si>
  <si>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</si>
  <si>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</si>
  <si>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</si>
  <si>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</si>
  <si>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</si>
  <si>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</si>
  <si>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</si>
  <si>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</si>
  <si>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</si>
  <si>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</si>
  <si>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</si>
  <si>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</si>
  <si>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</si>
  <si>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</si>
  <si>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</si>
  <si>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</si>
  <si>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</si>
  <si>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</si>
  <si>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</si>
  <si>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</si>
  <si>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</si>
  <si>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</si>
  <si>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</si>
  <si>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</si>
  <si>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</si>
  <si>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</si>
  <si>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</si>
  <si>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</si>
  <si>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</si>
  <si>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</si>
  <si>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</si>
  <si>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</si>
  <si>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</si>
  <si>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</si>
  <si>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</si>
  <si>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</si>
  <si>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</si>
  <si>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</si>
  <si>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</si>
  <si>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</si>
  <si>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</si>
  <si>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</si>
  <si>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</si>
  <si>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</si>
  <si>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</si>
  <si>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</si>
  <si>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</si>
  <si>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</si>
  <si>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</si>
  <si>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</si>
  <si>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</si>
  <si>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</si>
  <si>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</si>
  <si>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</si>
  <si>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</si>
  <si>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</si>
  <si>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</si>
  <si>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</si>
  <si>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</si>
  <si>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</si>
  <si>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</si>
  <si>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</si>
  <si>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</si>
  <si>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</si>
  <si>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</si>
  <si>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</si>
  <si>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</si>
  <si>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</si>
  <si>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</si>
  <si>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</si>
  <si>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</si>
  <si>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</si>
  <si>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</si>
  <si>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</si>
  <si>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</si>
  <si>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</si>
  <si>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</si>
  <si>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</si>
  <si>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</si>
  <si>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</si>
  <si>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</si>
  <si>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</si>
  <si>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</si>
  <si>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</si>
  <si>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</si>
  <si>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</si>
  <si>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</si>
  <si>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</si>
  <si>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</si>
  <si>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</si>
  <si>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</si>
  <si>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</si>
  <si>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</si>
  <si>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</si>
  <si>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</si>
  <si>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</si>
  <si>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</si>
  <si>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</si>
  <si>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</si>
  <si>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</si>
  <si>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</si>
  <si>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</si>
  <si>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</si>
  <si>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</si>
  <si>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</si>
  <si>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</si>
  <si>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</si>
  <si>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</si>
  <si>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</si>
  <si>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</si>
  <si>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</si>
  <si>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</si>
  <si>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</si>
  <si>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</si>
  <si>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</si>
  <si>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</si>
  <si>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</si>
  <si>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</si>
  <si>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</si>
  <si>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</si>
  <si>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</si>
  <si>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</si>
  <si>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</si>
  <si>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</si>
  <si>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</si>
  <si>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</si>
  <si>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</si>
  <si>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</si>
  <si>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</si>
  <si>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</si>
  <si>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</si>
  <si>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</si>
  <si>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</si>
  <si>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</si>
  <si>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</si>
  <si>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</si>
  <si>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</si>
  <si>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</si>
  <si>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</si>
  <si>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</si>
  <si>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</si>
  <si>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</si>
  <si>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</si>
  <si>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</si>
  <si>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</si>
  <si>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</si>
  <si>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</si>
  <si>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</si>
  <si>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</si>
  <si>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</si>
  <si>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</si>
  <si>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</si>
  <si>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</si>
  <si>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</si>
  <si>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</si>
  <si>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</si>
  <si>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</si>
  <si>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</si>
  <si>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</si>
  <si>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</si>
  <si>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</si>
  <si>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</si>
  <si>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</si>
  <si>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</si>
  <si>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</si>
  <si>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</si>
  <si>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</si>
  <si>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</si>
  <si>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</si>
  <si>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</si>
  <si>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</si>
  <si>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</si>
  <si>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</si>
  <si>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</si>
  <si>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</si>
  <si>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</si>
  <si>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</si>
  <si>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</si>
  <si>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</si>
  <si>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</si>
  <si>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</si>
  <si>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</si>
  <si>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</si>
  <si>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</si>
  <si>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</si>
  <si>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</si>
  <si>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</si>
  <si>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</si>
  <si>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</si>
  <si>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</si>
  <si>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</si>
  <si>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</si>
  <si>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</si>
  <si>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</si>
  <si>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</si>
  <si>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</si>
  <si>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</si>
  <si>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</si>
  <si>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</si>
  <si>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</si>
  <si>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</si>
  <si>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</si>
  <si>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</si>
  <si>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</si>
  <si>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</si>
  <si>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</si>
  <si>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</si>
  <si>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</si>
  <si>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</si>
  <si>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</si>
  <si>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</si>
  <si>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</si>
  <si>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</si>
  <si>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</si>
  <si>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</si>
  <si>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</si>
  <si>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</si>
  <si>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</si>
  <si>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</si>
  <si>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</si>
  <si>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</si>
  <si>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</si>
  <si>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</si>
  <si>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</si>
  <si>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</si>
  <si>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</si>
  <si>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</si>
  <si>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</si>
  <si>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</si>
  <si>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</si>
  <si>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</si>
  <si>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</si>
  <si>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</si>
  <si>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</si>
  <si>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</si>
  <si>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</si>
  <si>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</si>
  <si>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</si>
  <si>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</si>
  <si>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</si>
  <si>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</si>
  <si>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</si>
  <si>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</si>
  <si>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</si>
  <si>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</si>
  <si>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</si>
  <si>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</si>
  <si>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</si>
  <si>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</si>
  <si>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</si>
  <si>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</si>
  <si>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</si>
  <si>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</si>
  <si>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</si>
  <si>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</si>
  <si>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</si>
  <si>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</si>
  <si>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</si>
  <si>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</si>
  <si>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</si>
  <si>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</si>
  <si>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</si>
  <si>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</si>
  <si>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</si>
  <si>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</si>
  <si>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</si>
  <si>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</si>
  <si>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</si>
  <si>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</si>
  <si>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</si>
  <si>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</si>
  <si>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</si>
  <si>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</si>
  <si>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</si>
  <si>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</si>
  <si>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</si>
  <si>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</si>
  <si>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</si>
  <si>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</si>
  <si>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</si>
  <si>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</si>
  <si>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</si>
  <si>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</si>
  <si>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</si>
  <si>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</si>
  <si>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</si>
  <si>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</si>
  <si>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</si>
  <si>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</si>
  <si>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</si>
  <si>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</si>
  <si>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</si>
  <si>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</si>
  <si>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</si>
  <si>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</si>
  <si>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</si>
  <si>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</si>
  <si>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</si>
  <si>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</si>
  <si>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</si>
  <si>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</si>
  <si>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</si>
  <si>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</si>
  <si>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</si>
  <si>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</si>
  <si>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</si>
  <si>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</si>
  <si>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</si>
  <si>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</si>
  <si>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UQSW2730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</si>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</sst>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272.31337881944637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3.2059375000244472E-2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t="s">
        <v>38968</v>
      </c>
      <c r="E4" s="65"/>
      <c r="F4" s="66"/>
      <c r="G4" s="67">
        <f ca="1">IFERROR(NOW()-F4,"")</f>
        <v>45935.261804745373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45935.261804745373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45935.261804745373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45935.261804745373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45935.261804745373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45935.261804745373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45935.261804745373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45935.261804745373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45935.261804745373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45935.261804745373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45935.261804745373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45935.261804745373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45935.261804745373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45935.261804745373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45935.261804745373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45935.261804745373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45935.261804745373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45935.261804745373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45935.261804745373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45935.261804745373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45935.261804745373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45935.261804745373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45935.261804745373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45935.261804745373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45935.261804745373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45935.261804745373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45935.261804745373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45935.261804745373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45935.261804745373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0618844B-A005-4C7F-9BC6-D4B6EDA2491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243.61002222221578</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128.53472129629517</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110.2619666666651</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29506</v>
      </c>
      <c r="E6" s="131" t="s">
        <v>38964</v>
      </c>
      <c r="F6" s="132">
        <v>45935.194513888891</v>
      </c>
      <c r="G6" s="133">
        <f ca="1">IFERROR(NOW()-F6,"-")</f>
        <v>6.7290740735188592E-2</v>
      </c>
      <c r="H6" s="132">
        <v>45935.167430555557</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39057</v>
      </c>
      <c r="B7" s="18" t="str">
        <f>IFERROR(VLOOKUP(D7,DB!A:K,11,0),"")</f>
        <v>R2</v>
      </c>
      <c r="C7" s="18">
        <v>1</v>
      </c>
      <c r="D7" s="18" t="s">
        <v>26510</v>
      </c>
      <c r="E7" s="131" t="s">
        <v>38964</v>
      </c>
      <c r="F7" s="132">
        <v>45935.216782407406</v>
      </c>
      <c r="G7" s="133">
        <f ca="1">IFERROR(NOW()-F7,"-")</f>
        <v>4.5022222220723052E-2</v>
      </c>
      <c r="H7" s="132">
        <v>45935.211921296293</v>
      </c>
      <c r="I7" s="18" t="str">
        <f>IFERROR(VLOOKUP(D7,DB!A:F,6,0),"")</f>
        <v>Generator-SG</v>
      </c>
      <c r="J7" s="18" t="str">
        <f>IFERROR(VLOOKUP(D7,DB!A:G,7,0),"")</f>
        <v>Dead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45935.261804629627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45935.261804629627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45935.261804629627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45935.261804629627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45935.261804629627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45935.261804629627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45935.261804629627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45935.261804629627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45935.261804629627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45935.261804629627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45935.261804629627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45935.261804629627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45935.261804629627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45935.261804629627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45935.261804629627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45935.261804629627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45935.261804629627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45935.261804629627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45935.261804629627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45935.261804629627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45935.261804629627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45935.261804629627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45935.261804629627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45935.261804629627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45935.261804629627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45935.261804629627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45935.261804629627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45935.261804629627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45935.261804629627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45935.261804629627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45935.261804629627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45935.261804629627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45935.261804629627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45935.261804629627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45935.261804629627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45935.261804629627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45935.261804629627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45935.261804629627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45935.261804629627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45935.261804629627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45935.261804629627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45935.261804629627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45935.261804629627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45935.261804629627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45935.261804629627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45935.261804629627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45935.261804629627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45935.261804629627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45935.261804629627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45935.261804629627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45935.261804629627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45935.261804629627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45935.261804629627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45935.261804629627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45935.261804629627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45935.261804629627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45935.261804629627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45935.261804629627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45935.261804629627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45935.261804629627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45935.261804629627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45935.261804629627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45935.261804629627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45935.261804629627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45935.261804629627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45935.261804629627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45935.261804629627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45935.261804629627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45935.261804629627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45935.261804629627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45935.261804629627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45935.261804629627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45935.261804629627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45935.261804629627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45935.261804629627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45935.261804629627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45935.261804629627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45935.261804629627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45935.261804629627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45935.261804629627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45935.261804629627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45935.261804629627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45935.261804629627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45935.261804629627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45935.261804629627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45935.261804629627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45935.261804629627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45935.261804629627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45935.261804629627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45935.261804629627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45935.261804629627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45935.261804629627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45935.261804629627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45935.261804629627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45935.261804629627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45935.261804629627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45935.261804629627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45935.261804629627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45935.261804629627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45935.261804629627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45935.261804629627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45935.261804629627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45935.261804629627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45935.261804629627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45935.261804629627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45935.261804629627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45935.261804629627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45935.261804629627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45935.261804629627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45935.261804629627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45935.261804629627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45935.261804629627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45935.261804629627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45935.261804629627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45935.261804629627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45935.261804629627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45935.261804629627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45935.261804629627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45935.261804629627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45935.261804629627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45935.261804629627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45935.261804629627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45935.261804629627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45935.261804629627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45935.261804629627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45935.261804629627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45935.261804629627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45935.261804629627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45935.261804629627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45935.261804629627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45935.261804629627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45935.261804629627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45935.261804629627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45935.261804629627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45935.261804629627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45935.261804629627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45935.261804629627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45935.261804629627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45935.261804629627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45935.261804629627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45935.261804629627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45935.261804629627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45935.261804629627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45935.261804629627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45935.261804629627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45935.261804629627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45935.261804629627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45935.261804629627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45935.261804629627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45935.261804629627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45935.261804629627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45935.261804629627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45935.261804629627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45935.261804629627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45935.261804629627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45935.261804629627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45935.261804629627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45935.261804629627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45935.261804629627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45935.261804629627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45935.261804629627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45935.261804629627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45935.261804629627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45935.261804629627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45935.261804629627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45935.261804629627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45935.261804629627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45935.261804629627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45935.261804629627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45935.261804629627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45935.261804629627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45935.261804629627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45935.261804629627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45935.261804629627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45935.261804629627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45935.261804629627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45935.261804629627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45935.261804629627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45935.261804629627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45935.261804629627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45935.261804629627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45935.261804629627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45935.261804629627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45935.261804629627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45935.261804629627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45935.261804629627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45935.261804629627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45935.261804629627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45935.261804629627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45935.261804629627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45935.261804629627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45935.261804629627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45935.261804629627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45935.261804629627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45935.261804629627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45935.261804629627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45935.261804629627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45935.261804629627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45935.261804629627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45935.261804629627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45935.261804629627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45935.261804629627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45935.261804629627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45935.261804629627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45935.261804629627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45935.261804629627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45935.261804629627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45935.261804629627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45935.261804629627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45935.261804629627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45935.261804629627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45935.261804629627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45935.261804629627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45935.261804629627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45935.261804629627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45935.261804629627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45935.261804629627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45935.261804629627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45935.261804629627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45935.261804629627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45935.261804629627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45935.261804629627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45935.261804629627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45935.261804629627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45935.261804629627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45935.261804629627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45935.261804629627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45935.261804629627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45935.261804629627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45935.261804629627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45935.261804629627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45935.261804629627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45935.261804629627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45935.261804629627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45935.261804629627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45935.261804629627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45935.261804629627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45935.261804629627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45935.261804629627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45935.261804629627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45935.261804629627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45935.261804629627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45935.261804629627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45935.261804629627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45935.261804629627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45935.261804629627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45935.261804629627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45935.261804629627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45935.261804629627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45935.261804629627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45935.261804629627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45935.261804629627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45935.261804629627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45935.261804629627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45935.261804629627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45935.261804629627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45935.261804629627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45935.261804629627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45935.261804629627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45935.261804629627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45935.261804629627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45935.261804629627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45935.261804629627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45935.261804629627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45935.261804629627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45935.261804629627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45935.261804629627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45935.261804629627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45935.261804629627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45935.261804629627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45935.261804629627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45935.261804629627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45935.261804629627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45935.261804629627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45935.261804629627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45935.261804629627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45935.261804629627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45935.261804629627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45935.261804629627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45935.261804629627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45935.261804629627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45935.261804629627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45935.261804629627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45935.261804629627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45935.261804629627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45935.261804629627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45935.261804629627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45935.261804629627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45935.261804629627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45935.261804629627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45935.261804629627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45935.261804629627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45935.261804629627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45935.261804629627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45935.261804629627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45935.261804629627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45935.261804629627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45935.261804629627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45935.261804629627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45935.261804629627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45935.261804629627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45935.261804629627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45935.261804629627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45935.261804629627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45935.261804745373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45935.261804745373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45935.261804745373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45935.261804745373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45935.261804745373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45935.261804745373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45935.261804745373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45935.261804745373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45935.261804745373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45935.261804745373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45935.261804745373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45935.261804745373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45935.261804745373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45935.261804745373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45935.261804745373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45935.261804745373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45935.261804745373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45935.261804745373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45935.261804745373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45935.261804745373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45935.261804745373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45935.261804745373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45935.261804745373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45935.261804745373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45935.261804745373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45935.261804745373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45935.261804745373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45935.261804745373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45935.261804745373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45935.261804745373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45935.261804745373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45935.261804745373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45935.261804745373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45935.261804745373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45935.261804745373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45935.261804745373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45935.261804745373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45935.261804745373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45935.261804745373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45935.261804745373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45935.261804745373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45935.261804745373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45935.261804745373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45935.261804745373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45935.261804745373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45935.261804745373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45935.261804745373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45935.261804745373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45935.261804745373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45935.261804745373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45935.261804745373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45935.261804745373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45935.261804745373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45935.261804745373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45935.261804745373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45935.261804745373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45935.261804745373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45935.261804745373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45935.261804745373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45935.261804745373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45935.261804745373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45935.261804745373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45935.261804745373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45935.261804745373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45935.261804745373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45935.261804745373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45935.261804745373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45935.261804745373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45935.261804745373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45935.261804745373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45935.261804745373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45935.261804745373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45935.261804745373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45935.261804745373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45935.261804745373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45935.261804745373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45935.261804745373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45935.261804745373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45935.261804745373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45935.261804745373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45935.261804745373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45935.261804745373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45935.261804745373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45935.261804745373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45935.261804745373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45935.261804745373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45935.261804745373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45935.261804745373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45935.261804745373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45935.261804745373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45935.261804745373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45935.261804745373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45935.261804745373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45935.261804745373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45935.261804745373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45935.261804745373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45935.261804745373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45935.261804745373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45935.261804745373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45935.261804745373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45935.261804745373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45935.261804745373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45935.261804745373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45935.261804745373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45935.261804745373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45935.261804745373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45935.261804745373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45935.261804745373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45935.261804745373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45935.261804745373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45935.261804745373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45935.261804745373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45935.261804745373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45935.261804745373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45935.261804745373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45935.261804745373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45935.261804745373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45935.261804745373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45935.261804745373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45935.261804745373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45935.261804745373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45935.261804745373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45935.261804745373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45935.261804745373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45935.261804745373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45935.261804745373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45935.261804745373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45935.261804745373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45935.261804745373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45935.261804745373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45935.261804745373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45935.261804745373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45935.261804745373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45935.261804745373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45935.261804745373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45935.261804745373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45935.261804745373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45935.261804745373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45935.261804745373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45935.261804745373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45935.261804745373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45935.261804745373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45935.261804745373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45935.261804745373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45935.261804745373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45935.261804745373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45935.261804745373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45935.261804745373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45935.261804745373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45935.261804745373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45935.261804745373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45935.261804745373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45935.261804745373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45935.261804745373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45935.261804745373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45935.261804745373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45935.261804745373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45935.261804745373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45935.261804745373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45935.261804745373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45935.261804745373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45935.261804745373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45935.261804745373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45935.261804745373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45935.261804745373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45935.261804745373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45935.261804745373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45935.261804745373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45935.261804745373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45935.261804745373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45935.261804745373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45935.261804745373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45935.261804745373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45935.261804745373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45935.261804745373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45935.261804745373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45935.261804745373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45935.261804745373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45935.261804745373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45935.261804745373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45935.261804745373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45935.261804745373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45935.261804745373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45935.261804745373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45935.261804745373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45935.261804745373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45935.261804745373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45935.261804745373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45935.261804745373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45935.261804745373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45935.261804745373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45935.261804745373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45935.261804745373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45935.261804745373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45935.261804745373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45935.261804745373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45935.261804745373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45935.261804745373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45935.261804745373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45935.261804745373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45935.261804745373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45935.261804745373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45935.261804745373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45935.261804745373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45935.261804745373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45935.261804745373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45935.261804745373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45935.261804745373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45935.261804745373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45935.261804745373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45935.261804745373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45935.261804745373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45935.261804745373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45935.261804745373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45935.261804745373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45935.261804745373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45935.261804745373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45935.261804745373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45935.261804745373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45935.261804745373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45935.261804745373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45935.261804745373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45935.261804745373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45935.261804745373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45935.261804745373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45935.261804745373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45935.261804745373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45935.261804745373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45935.261804745373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45935.261804745373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45935.261804745373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45935.261804745373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45935.261804745373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45935.261804745373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45935.261804745373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45935.261804745373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45935.261804745373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45935.261804745373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45935.261804745373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45935.261804745373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45935.261804745373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45935.261804745373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45935.261804745373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45935.261804745373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45935.261804745373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45935.261804745373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45935.261804745373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45935.261804745373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45935.261804745373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45935.261804745373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45935.261804745373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45935.261804745373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45935.261804745373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45935.261804745373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45935.261804745373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45935.261804745373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45935.261804745373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45935.261804745373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45935.261804745373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45935.261804745373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45935.261804745373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45935.261804745373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45935.261804745373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45935.261804745373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45935.261804745373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45935.261804745373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45935.261804745373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45935.261804745373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45935.261804745373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45935.261804745373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45935.261804745373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45935.261804745373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45935.261804745373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45935.261804745373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45935.261804745373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45935.261804745373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45935.261804745373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45935.261804745373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45935.261804745373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45935.261804745373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45935.261804745373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45935.261804745373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45935.261804745373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45935.261804745373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45935.261804745373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45935.261804745373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45935.261804745373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45935.261804745373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45935.261804745373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45935.261804745373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45935.261804745373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45935.261804745373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45935.261804745373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45935.261804745373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45935.261804745373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45935.261804745373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45935.261804745373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45935.261804745373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45935.261804745373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45935.261804745373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45935.261804745373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45935.261804745373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45935.261804745373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45935.261804745373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45935.261804745373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45935.261804745373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45935.261804745373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45935.261804745373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45935.261804745373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45935.261804745373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45935.261804745373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45935.261804745373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45935.261804745373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45935.261804745373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45935.261804745373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45935.261804745373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45935.261804745373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45935.261804745373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45935.261804745373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45935.261804745373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45935.261804745373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45935.261804745373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45935.261804745373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45935.261804745373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45935.261804745373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45935.261804745373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45935.261804745373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45935.261804745373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45935.261804745373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45935.261804745373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45935.261804745373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45935.261804745373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45935.261804745373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45935.261804745373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45935.261804745373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45935.261804745373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45935.261804745373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45935.261804745373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45935.261804745373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45935.261804745373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45935.261804745373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45935.261804745373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45935.261804745373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45935.261804745373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45935.261804745373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45935.261804745373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45935.261804745373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45935.261804745373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45935.261804745373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45935.261804745373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45935.261804745373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45935.261804745373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45935.261804745373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45935.261804745373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45935.261804745373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45935.261804745373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45935.261804745373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45935.261804745373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45935.261804745373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45935.261804745373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45935.261804745373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45935.261804745373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45935.261804745373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45935.261804745373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45935.261804745373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45935.261804745373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45935.261804745373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45935.261804745373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45935.261804745373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45935.261804745373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45935.261804745373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45935.261804745373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45935.261804745373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45935.261804745373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45935.261804745373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45935.261804745373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45935.261804745373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45935.261804745373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45935.261804745373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45935.261804745373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45935.261804745373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45935.261804745373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45935.261804745373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45935.261804745373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45935.261804745373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45935.261804745373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45935.261804745373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45935.261804745373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45935.261804745373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45935.261804745373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45935.261804745373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45935.261804745373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45935.261804745373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45935.261804745373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45935.261804745373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45935.261804745373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45935.261804745373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45935.261804745373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45935.261804745373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45935.261804745373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45935.261804745373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45935.261804745373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45935.261804745373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45935.261804745373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45935.261804745373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45935.261804745373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45935.261804745373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45935.261804745373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45935.261804745373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45935.261804745373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45935.261804745373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45935.261804745373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45935.261804745373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45935.261804745373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45935.261804745373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45935.261804745373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45935.261804745373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45935.261804745373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45935.261804745373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45935.261804745373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45935.261804745373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45935.261804745373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45935.261804745373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45935.261804745373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45935.261804745373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45935.261804745373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45935.261804745373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45935.261804745373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45935.261804745373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45935.261804745373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45935.261804745373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45935.261804745373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45935.261804745373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45935.261804745373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45935.261804745373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45935.261804745373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45935.261804745373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45935.261804745373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45935.261804745373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45935.261804745373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45935.261804745373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45935.261804745373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45935.261804745373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45935.261804745373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45935.261804745373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45935.261804745373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45935.261804745373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45935.261804745373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45935.261804745373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45935.261804745373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45935.261804745373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45935.261804745373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45935.261804745373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45935.261804745373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45935.261804745373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45935.261804745373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45935.261804745373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45935.261804745373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45935.261804745373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45935.261804745373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45935.261804745373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45935.261804745373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45935.261804745373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45935.261804745373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45935.261804745373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45935.261804745373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45935.261804745373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45935.261804745373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45935.261804745373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45935.261804745373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45935.261804745373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45935.261804745373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45935.261804745373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45935.261804745373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45935.261804745373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45935.261804745373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45935.261804745373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45935.261804745373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45935.261804745373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45935.261804745373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45935.261804745373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45935.261804745373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45935.261804745373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45935.261804745373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45935.261804745373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45935.261804745373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45935.261804745373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45935.261804745373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45935.261804745373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45935.261804745373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45935.261804745373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45935.261804745373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45935.261804745373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45935.261804745373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45935.261804745373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45935.261804745373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45935.261804745373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45935.261804745373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45935.261804745373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45935.261804745373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45935.261804745373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45935.261804745373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45935.261804745373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45935.261804745373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45935.261804745373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45935.261804745373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45935.261804745373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45935.261804745373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45935.261804745373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45935.261804745373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45935.261804745373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45935.261804745373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45935.261804745373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45935.261804745373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45935.261804745373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45935.261804745373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45935.261804745373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45935.261804745373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45935.261804745373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45935.261804745373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45935.261804745373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45935.261804745373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45935.261804745373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45935.261804745373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45935.261804745373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45935.261804745373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45935.261804745373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45935.261804745373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45935.261804745373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45935.261804745373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45935.261804745373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45935.261804745373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45935.261804745373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45935.261804745373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45935.261804745373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45935.261804745373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45935.261804745373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45935.261804745373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45935.261804745373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45935.261804745373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45935.261804745373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45935.261804745373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45935.261804745373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45935.261804745373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45935.261804745373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45935.261804745373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45935.261804745373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45935.261804745373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45935.261804745373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45935.261804745373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45935.261804745373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45935.261804745373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45935.261804745373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45935.261804745373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45935.261804745373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45935.261804745373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45935.261804745373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45935.261804745373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45935.261804745373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45935.261804745373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45935.261804745373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45935.261804745373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45935.261804745373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45935.261804745373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45935.261804745373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45935.261804745373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45935.261804745373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45935.261804745373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45935.261804745373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45935.261804745373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45935.261804745373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45935.261804745373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45935.261804745373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45935.261804745373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45935.261804745373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45935.261804745373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45935.261804745373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45935.261804745373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45935.261804745373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45935.261804745373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45935.261804745373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45935.261804745373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45935.261804745373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45935.261804745373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45935.261804745373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45935.261804745373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45935.261804745373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45935.261804745373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45935.261804745373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45935.261804745373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45935.261804745373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45935.261804745373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45935.261804745373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45935.261804745373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45935.261804745373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45935.261804745373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45935.261804745373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45935.261804745373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45935.261804745373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45935.261804745373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45935.261804745373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45935.261804745373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45935.261804745373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45935.261804745373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45935.261804745373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45935.261804745373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45935.261804745373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45935.261804745373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45935.261804745373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45935.261804745373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45935.261804745373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45935.261804745373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45935.261804745373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45935.261804745373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45935.261804745373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45935.261804745373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45935.261804745373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45935.261804745373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45935.261804745373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45935.261804745373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45935.261804745373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45935.261804745373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45935.261804745373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45935.261804745373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45935.261804745373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45935.261804745373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45935.261804745373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45935.261804745373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45935.261804745373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45935.261804745373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45935.261804745373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45935.261804745373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45935.261804745373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45935.261804745373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45935.261804745373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45935.261804745373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45935.261804745373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45935.261804745373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45935.261804745373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45935.261804745373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45935.261804745373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45935.261804745373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45935.261804745373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45935.261804745373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45935.261804745373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45935.261804745373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45935.261804745373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45935.261804745373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45935.261804745373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45935.261804745373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45935.261804745373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45935.261804745373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45935.261804745373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45935.261804745373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45935.261804745373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45935.261804745373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45935.261804745373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45935.261804745373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45935.261804745373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45935.261804745373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45935.261804745373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45935.261804745373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45935.261804745373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45935.261804745373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45935.261804745373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45935.261804745373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45935.261804745373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45935.261804745373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45935.261804745373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45935.261804745373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45935.261804745373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45935.261804745373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45935.261804745373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45935.261804745373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45935.261804745373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45935.261804745373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45935.261804745373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45935.261804745373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45935.261804745373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45935.261804745373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45935.261804745373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45935.261804745373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45935.261804745373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45935.261804745373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45935.261804745373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45935.261804745373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45935.261804745373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45935.261804745373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45935.261804745373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45935.261804745373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45935.261804745373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45935.261804745373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45935.261804745373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45935.261804745373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45935.261804745373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45935.261804745373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45935.261804745373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45935.261804745373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45935.261804745373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45935.261804745373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45935.261804745373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45935.261804745373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45935.261804745373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45935.261804745373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45935.261804745373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45935.261804745373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45935.261804745373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45935.261804745373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45935.261804745373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45935.261804745373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45935.261804745373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45935.261804745373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45935.261804745373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45935.261804745373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45935.261804745373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45935.261804745373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45935.261804745373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45935.261804745373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45935.261804745373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45935.261804745373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45935.261804745373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45935.261804745373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45935.261804745373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45935.261804745373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45935.261804745373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45935.261804745373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45935.261804745373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45935.261804745373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45935.261804745373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45935.261804745373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45935.261804745373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45935.261804745373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45935.261804745373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45935.261804745373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45935.261804745373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45935.261804745373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45935.261804745373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45935.261804745373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45935.261804745373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45935.261804745373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45935.261804745373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45935.261804745373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45935.261804745373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45935.261804745373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45935.261804745373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45935.261804745373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45935.261804745373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45935.261804745373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45935.261804745373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45935.261804745373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45935.261804745373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45935.261804745373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45935.261804745373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45935.261804745373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45935.261804745373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45935.261804745373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45935.261804745373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45935.261804745373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45935.261804745373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45935.261804745373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45935.261804745373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45935.261804745373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45935.261804745373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45935.261804745373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45935.261804745373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45935.261804745373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45935.261804745373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45935.261804745373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45935.261804745373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45935.261804745373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45935.261804745373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45935.261804745373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45935.261804745373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45935.261804745373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45935.261804745373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45935.261804745373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45935.261804745373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45935.261804745373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45935.261804745373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45935.261804745373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45935.261804745373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45935.261804745373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45935.261804745373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45935.261804745373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45935.261804745373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45935.261804745373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45935.261804745373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45935.261804745373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45935.261804745373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45935.261804745373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45935.261804745373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45935.261804745373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45935.261804745373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45935.261804745373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45935.261804745373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45935.261804745373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45935.261804745373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45935.261804745373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45935.261804745373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45935.261804745373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45935.261804745373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45935.261804745373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45935.261804745373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45935.261804745373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45935.261804745373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45935.261804745373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45935.261804745373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45935.261804745373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45935.261804745373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45935.261804745373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45935.261804745373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45935.261804745373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45935.261804745373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45935.261804745373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45935.261804745373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45935.261804745373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45935.261804745373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45935.261804745373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45935.261804745373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45935.261804745373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45935.261804745373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45935.261804745373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45935.261804745373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45935.261804745373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45935.261804745373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45935.261804745373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45935.261804745373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45935.261804745373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45935.261804745373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45935.261804745373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45935.261804745373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45935.261804745373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45935.261804745373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45935.261804745373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45935.261804745373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45935.261804745373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45935.261804745373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45935.261804745373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45935.261804745373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45935.261804745373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45935.261804745373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45935.261804745373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45935.261804745373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45935.261804745373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45935.261804745373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45935.261804745373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45935.261804745373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45935.261804745373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45935.261804745373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45935.261804745373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45935.261804745373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45935.261804745373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45935.261804745373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45935.261804745373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45935.261804745373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45935.261804745373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45935.261804745373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45935.261804745373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45935.261804745373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45935.261804745373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45935.261804745373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45935.261804745373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45935.261804745373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45935.261804745373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45935.261804745373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45935.261804745373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45935.261804745373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45935.261804745373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45935.261804745373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45935.261804745373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45935.261804745373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45935.261804745373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45935.261804745373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45935.261804745373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45935.261804745373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45935.261804745373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45935.261804745373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45935.261804745373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45935.261804745373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45935.261804745373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45935.261804745373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45935.261804745373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45935.261804745373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45935.261804745373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45935.261804745373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45935.261804745373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45935.261804745373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45935.261804745373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45935.261804745373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45935.261804745373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45935.261804745373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45935.261804745373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45935.261804745373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45935.261804745373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45935.261804745373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45935.261804745373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45935.261804745373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45935.261804745373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45935.261804745373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45935.261804745373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45935.261804745373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45935.261804745373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45935.261804745373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45935.261804745373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45935.261804745373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45935.261804745373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45935.261804745373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45935.261804745373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45935.261804745373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45935.261804745373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45935.261804745373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45935.261804745373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45935.261804745373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45935.261804745373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45935.261804745373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45935.261804745373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45935.261804745373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45935.261804745373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45935.261804745373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45935.261804745373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45935.261804745373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45935.261804745373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45935.261804745373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45935.261804745373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45935.261804745373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45935.261804745373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45935.261804745373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45935.261804745373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45935.261804745373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45935.261804745373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45935.261804745373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45935.261804745373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45935.261804745373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45935.261804745373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45935.261804745373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45935.261804745373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45935.261804745373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45935.261804745373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45935.261804745373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45935.261804745373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45935.261804745373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45935.261804745373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45935.261804745373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45935.261804745373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45935.261804745373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45935.261804745373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45935.261804745373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45935.261804745373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45935.261804745373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45935.261804745373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45935.261804745373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45935.261804745373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45935.261804745373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45935.261804745373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45935.261804745373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45935.261804745373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45935.261804745373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45935.261804745373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45935.261804745373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45935.261804745373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45935.261804745373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45935.261804745373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45935.261804745373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45935.261804745373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45935.261804745373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45935.261804745373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45935.261804745373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45935.261804745373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45935.261804745373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45935.261804745373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45935.261804745373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45935.261804745373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45935.261804745373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45935.261804745373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45935.261804745373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45935.261804745373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45935.261804745373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45935.261804745373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45935.261804745373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45935.261804745373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45935.261804745373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45935.261804745373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45935.261804745373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45935.261804745373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45935.261804745373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45935.261804745373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45935.261804745373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45935.261804745373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45935.261804745373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45935.261804745373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45935.261804745373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45935.261804745373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45935.261804745373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45935.261804745373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45935.261804745373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45935.261804745373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45935.261804745373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45935.261804745373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45935.261804745373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45935.261804745373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45935.261804745373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45935.261804745373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45935.261804745373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45935.261804745373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45935.261804745373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45935.261804745373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45935.261804745373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45935.261804745373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45935.261804745373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45935.261804745373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45935.261804745373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45935.261804745373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45935.261804745373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45935.261804745373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45935.261804745373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45935.261804745373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45935.261804745373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45935.261804745373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45935.261804745373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45935.261804745373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45935.261804745373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45935.261804745373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45935.261804745373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45935.261804745373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45935.261804745373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45935.261804745373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45935.261804745373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45935.261804745373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45935.261804745373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45935.261804745373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45935.261804745373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45935.261804745373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45935.261804745373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45935.261804745373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45935.261804745373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45935.261804745373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45935.261804745373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45935.261804745373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45935.261804745373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45935.261804745373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45935.261804745373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45935.261804745373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45935.261804745373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45935.261804745373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45935.261804745373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45935.261804745373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45935.261804745373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45935.261804745373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45935.261804745373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45935.261804745373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45935.261804745373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45935.261804745373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45935.261804745373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45935.261804745373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45935.261804745373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45935.261804745373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45935.261804745373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45935.261804745373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45935.261804745373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45935.261804745373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45935.261804745373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45935.261804745373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45935.261804745373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45935.261804745373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45935.261804745373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45935.261804745373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45935.261804745373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45935.261804745373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45935.261804745373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45935.261804745373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45935.261804745373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45935.261804745373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45935.261804745373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45935.261804745373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45935.261804745373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45935.261804745373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45935.261804745373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45935.261804745373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45935.261804745373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45935.261804745373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45935.261804745373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45935.261804745373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45935.261804745373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45935.261804745373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45935.261804745373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45935.261804745373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45935.261804745373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45935.261804745373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45935.261804745373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45935.261804745373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45935.261804745373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45935.261804745373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45935.261804745373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45935.261804745373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45935.261804745373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45935.261804745373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45935.261804745373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45935.261804745373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45935.261804745373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45935.261804745373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45935.261804745373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45935.261804745373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45935.261804745373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45935.261804745373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45935.261804745373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45935.261804745373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45935.261804745373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45935.261804745373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45935.261804745373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45935.261804745373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45935.261804745373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45935.261804745373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45935.261804745373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45935.261804745373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45935.261804745373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45935.261804745373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45935.261804745373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45935.261804745373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45935.261804745373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45935.261804745373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45935.261804745373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45935.261804745373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45935.261804745373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45935.261804745373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45935.261804745373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45935.261804745373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45935.261804745373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45935.261804745373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45935.261804745373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45935.261804745373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45935.261804745373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45935.261804745373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45935.261804745373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45935.261804745373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45935.261804745373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45935.261804745373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45935.261804745373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45935.261804745373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45935.261804745373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45935.261804745373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45935.261804745373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45935.261804745373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45935.261804745373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45935.261804745373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45935.261804745373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45935.261804745373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45935.261804745373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45935.261804745373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45935.261804745373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45935.261804745373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45935.261804745373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45935.261804745373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45935.261804745373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45935.261804745373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45935.261804745373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45935.261804745373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45935.261804745373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45935.261804745373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45935.261804745373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45935.261804745373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45935.261804745373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45935.261804745373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45935.261804745373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45935.261804745373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45935.261804745373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45935.261804745373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45935.261804745373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45935.261804745373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45935.261804745373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45935.261804745373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45935.261804745373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45935.261804745373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45935.261804745373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45935.261804745373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45935.261804745373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45935.261804745373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45935.261804745373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45935.261804745373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45935.261804745373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45935.261804745373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45935.261804745373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45935.261804745373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45935.261804745373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45935.261804745373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45935.261804745373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45935.261804745373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45935.261804745373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45935.261804745373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45935.261804745373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45935.261804745373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45935.261804745373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45935.261804745373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45935.261804745373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45935.261804745373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45935.261804745373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45935.261804745373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45935.261804745373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45935.261804745373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45935.261804745373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45935.261804745373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45935.261804745373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45935.261804745373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45935.261804745373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45935.261804745373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45935.261804745373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45935.261804745373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45935.261804745373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45935.261804745373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45935.261804745373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45935.261804745373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45935.261804745373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45935.261804745373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45935.261804745373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45935.261804745373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45935.261804745373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45935.261804745373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45935.261804745373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231.78108703703037</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4.3715268518499215</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39046</v>
      </c>
      <c r="F4" s="113">
        <v>45934.702430555553</v>
      </c>
      <c r="G4" s="114">
        <f ca="1">IFERROR(NOW()-F4,"")</f>
        <v>0.55937407407327555</v>
      </c>
      <c r="H4" s="113">
        <v>45934.712175925924</v>
      </c>
      <c r="I4" s="110" t="str">
        <f>IFERROR(VLOOKUP(D4,DB!A:F,6,0),"")</f>
        <v>Generator-SG</v>
      </c>
      <c r="J4" s="110" t="str">
        <f>IFERROR(VLOOKUP(D4,DB!A:G,7,0),"")</f>
        <v>Dead</v>
      </c>
      <c r="K4" s="115" t="s">
        <v>39065</v>
      </c>
      <c r="L4" s="107" t="str">
        <f>IFERROR(VLOOKUP(D4,DB!A:I,9,0),"")</f>
        <v>Latis</v>
      </c>
    </row>
    <row r="5" spans="1:16" ht="31.5" customHeight="1">
      <c r="A5" s="110" t="s">
        <v>39066</v>
      </c>
      <c r="B5" s="110" t="str">
        <f>IFERROR(VLOOKUP(D5,DB!A:K,11,0),"")</f>
        <v>R4</v>
      </c>
      <c r="C5" s="111">
        <v>1</v>
      </c>
      <c r="D5" s="107" t="s">
        <v>27578</v>
      </c>
      <c r="E5" s="112" t="s">
        <v>38964</v>
      </c>
      <c r="F5" s="113">
        <v>45934.845833333333</v>
      </c>
      <c r="G5" s="114">
        <f ca="1">IFERROR(NOW()-F5,"")</f>
        <v>0.41597129629371921</v>
      </c>
      <c r="H5" s="113">
        <v>45934.813009259262</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1</v>
      </c>
      <c r="D6" s="107" t="s">
        <v>34306</v>
      </c>
      <c r="E6" s="112" t="s">
        <v>38964</v>
      </c>
      <c r="F6" s="113">
        <v>45934.995312500003</v>
      </c>
      <c r="G6" s="114">
        <f ca="1">IFERROR(NOW()-F6,"")</f>
        <v>0.26649212962365709</v>
      </c>
      <c r="H6" s="113">
        <v>45934.989328703705</v>
      </c>
      <c r="I6" s="110" t="str">
        <f>IFERROR(VLOOKUP(D6,DB!A:F,6,0),"")</f>
        <v>SCECO</v>
      </c>
      <c r="J6" s="110" t="str">
        <f>IFERROR(VLOOKUP(D6,DB!A:G,7,0),"")</f>
        <v>Dead</v>
      </c>
      <c r="K6" s="115" t="s">
        <v>39069</v>
      </c>
      <c r="L6" s="107" t="str">
        <f>IFERROR(VLOOKUP(D6,DB!A:I,9,0),"")</f>
        <v>Latis</v>
      </c>
    </row>
    <row r="7" spans="1:16" ht="15" customHeight="1">
      <c r="A7" s="110" t="s">
        <v>39070</v>
      </c>
      <c r="B7" s="110" t="str">
        <f>IFERROR(VLOOKUP(D7,DB!A:K,11,0),"")</f>
        <v>R4</v>
      </c>
      <c r="C7" s="111">
        <v>2</v>
      </c>
      <c r="D7" s="107" t="s">
        <v>25891</v>
      </c>
      <c r="E7" s="112" t="s">
        <v>38964</v>
      </c>
      <c r="F7" s="113">
        <v>45935.156944444447</v>
      </c>
      <c r="G7" s="114">
        <f ca="1">IFERROR(NOW()-F7,"")</f>
        <v>0.1048601851798594</v>
      </c>
      <c r="H7" s="113">
        <v>45935.07104166667</v>
      </c>
      <c r="I7" s="110" t="str">
        <f>IFERROR(VLOOKUP(D7,DB!A:F,6,0),"")</f>
        <v>Generator-SG</v>
      </c>
      <c r="J7" s="110" t="str">
        <f>IFERROR(VLOOKUP(D7,DB!A:G,7,0),"")</f>
        <v>Good</v>
      </c>
      <c r="K7" s="115" t="s">
        <v>39071</v>
      </c>
      <c r="L7" s="107" t="str">
        <f>IFERROR(VLOOKUP(D7,DB!A:I,9,0),"")</f>
        <v>Latis</v>
      </c>
    </row>
    <row r="8" spans="1:16" ht="15" customHeight="1">
      <c r="A8" s="110" t="s">
        <v>39072</v>
      </c>
      <c r="B8" s="110" t="str">
        <f>IFERROR(VLOOKUP(D8,DB!A:K,11,0),"")</f>
        <v>R4</v>
      </c>
      <c r="C8" s="111">
        <v>1</v>
      </c>
      <c r="D8" s="107" t="s">
        <v>35912</v>
      </c>
      <c r="E8" s="112" t="s">
        <v>38964</v>
      </c>
      <c r="F8" s="113"/>
      <c r="G8" s="114">
        <f ca="1">IFERROR(NOW()-F8,"")</f>
        <v>45935.261804629627</v>
      </c>
      <c r="H8" s="113">
        <v>45935.157523148147</v>
      </c>
      <c r="I8" s="110" t="str">
        <f>IFERROR(VLOOKUP(D8,DB!A:F,6,0),"")</f>
        <v>Generator-SG</v>
      </c>
      <c r="J8" s="110" t="str">
        <f>IFERROR(VLOOKUP(D8,DB!A:G,7,0),"")</f>
        <v>Dead</v>
      </c>
      <c r="K8" s="115" t="s">
        <v>39073</v>
      </c>
      <c r="L8" s="107" t="str">
        <f>IFERROR(VLOOKUP(D8,DB!A:I,9,0),"")</f>
        <v>Latis</v>
      </c>
    </row>
    <row r="9" spans="1:16" ht="15" customHeight="1">
      <c r="A9" s="110" t="s">
        <v>39074</v>
      </c>
      <c r="B9" s="110" t="str">
        <f>IFERROR(VLOOKUP(D9,DB!A:K,11,0),"")</f>
        <v>R4</v>
      </c>
      <c r="C9" s="111">
        <v>1</v>
      </c>
      <c r="D9" s="107" t="s">
        <v>34180</v>
      </c>
      <c r="E9" s="112" t="s">
        <v>38964</v>
      </c>
      <c r="F9" s="113">
        <v>45935.215810185182</v>
      </c>
      <c r="G9" s="114">
        <f ca="1">IFERROR(NOW()-F9,"")</f>
        <v>4.5994444444659166E-2</v>
      </c>
      <c r="H9" s="113">
        <v>45935.209687499999</v>
      </c>
      <c r="I9" s="110" t="str">
        <f>IFERROR(VLOOKUP(D9,DB!A:F,6,0),"")</f>
        <v>SCECO</v>
      </c>
      <c r="J9" s="110" t="str">
        <f>IFERROR(VLOOKUP(D9,DB!A:G,7,0),"")</f>
        <v>Dead</v>
      </c>
      <c r="K9" s="115" t="s">
        <v>39075</v>
      </c>
      <c r="L9" s="107" t="str">
        <f>IFERROR(VLOOKUP(D9,DB!A:I,9,0),"")</f>
        <v>Latis</v>
      </c>
    </row>
    <row r="10" spans="1:16" ht="15" customHeight="1">
      <c r="A10" s="110"/>
      <c r="B10" s="110" t="str">
        <f>IFERROR(VLOOKUP(D10,DB!A:K,11,0),"")</f>
        <v/>
      </c>
      <c r="C10" s="111"/>
      <c r="D10" s="107"/>
      <c r="E10" s="112"/>
      <c r="F10" s="113"/>
      <c r="G10" s="114">
        <f ca="1">IFERROR(NOW()-F10,"")</f>
        <v>45935.261804629627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45935.261804629627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45935.261804629627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45935.261804629627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45935.261804629627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45935.261804629627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45935.261804629627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45935.261804629627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45935.261804629627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45935.261804629627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45935.261804629627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45935.261804629627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45935.261804629627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45935.261804629627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45935.261804629627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45935.261804629627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45935.261804629627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45935.261804629627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45935.261804629627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43.42974456018419</v>
      </c>
      <c r="H2" s="38">
        <v>45891.790393518517</v>
      </c>
      <c r="I2" s="37" t="str">
        <f>IFERROR(VLOOKUP(D2,DB!A:F,6,0),"")</f>
        <v>Generator-SG</v>
      </c>
      <c r="J2" s="37" t="str">
        <f>IFERROR(VLOOKUP(D2,DB!A:G,7,0),"")</f>
        <v>Vandalized</v>
      </c>
      <c r="K2" s="37" t="s">
        <v>39077</v>
      </c>
      <c r="L2" s="37" t="str">
        <f>IFERROR(VLOOKUP(D2,DB!A:I,9,0),"")</f>
        <v>Latis</v>
      </c>
      <c r="M2" s="136"/>
    </row>
    <row r="3" spans="1:13" ht="30.75">
      <c r="A3" s="37" t="s">
        <v>39078</v>
      </c>
      <c r="B3" s="37" t="str">
        <f>IFERROR(VLOOKUP(D3,DB!A:K,11,0),"")</f>
        <v>R5</v>
      </c>
      <c r="C3" s="37">
        <v>1</v>
      </c>
      <c r="D3" s="37" t="s">
        <v>31295</v>
      </c>
      <c r="E3" s="37" t="s">
        <v>39046</v>
      </c>
      <c r="F3" s="38">
        <v>45926.188877314817</v>
      </c>
      <c r="G3" s="39">
        <f ca="1">IFERROR(NOW()-F3,"-")</f>
        <v>9.072927314809931</v>
      </c>
      <c r="H3" s="38">
        <v>45926.158159722225</v>
      </c>
      <c r="I3" s="37" t="str">
        <f>IFERROR(VLOOKUP(D3,DB!A:F,6,0),"")</f>
        <v>SCECO</v>
      </c>
      <c r="J3" s="37" t="str">
        <f>IFERROR(VLOOKUP(D3,DB!A:G,7,0),"")</f>
        <v>Good</v>
      </c>
      <c r="K3" s="37" t="s">
        <v>39079</v>
      </c>
      <c r="L3" s="37" t="str">
        <f>IFERROR(VLOOKUP(D3,DB!A:I,9,0),"")</f>
        <v>Latis</v>
      </c>
      <c r="M3" s="136"/>
    </row>
    <row r="4" spans="1:13" ht="15">
      <c r="A4" s="37" t="s">
        <v>39080</v>
      </c>
      <c r="B4" s="37" t="str">
        <f>IFERROR(VLOOKUP(D4,DB!A:K,11,0),"")</f>
        <v>R5</v>
      </c>
      <c r="C4" s="37">
        <v>1</v>
      </c>
      <c r="D4" s="37" t="s">
        <v>35936</v>
      </c>
      <c r="E4" s="37" t="s">
        <v>38964</v>
      </c>
      <c r="F4" s="38">
        <v>45934.852303240739</v>
      </c>
      <c r="G4" s="39">
        <f ca="1">IFERROR(NOW()-F4,"-")</f>
        <v>0.40950138888729271</v>
      </c>
      <c r="H4" s="38">
        <v>45934.846458333333</v>
      </c>
      <c r="I4" s="37" t="str">
        <f>IFERROR(VLOOKUP(D4,DB!A:F,6,0),"")</f>
        <v>Generator-SG</v>
      </c>
      <c r="J4" s="37" t="str">
        <f>IFERROR(VLOOKUP(D4,DB!A:G,7,0),"")</f>
        <v>Vandalized</v>
      </c>
      <c r="K4" s="37" t="s">
        <v>39081</v>
      </c>
      <c r="L4" s="37" t="str">
        <f>IFERROR(VLOOKUP(D4,DB!A:I,9,0),"")</f>
        <v>Latis</v>
      </c>
      <c r="M4" s="136"/>
    </row>
    <row r="5" spans="1:13" ht="15">
      <c r="A5" s="37" t="s">
        <v>39082</v>
      </c>
      <c r="B5" s="37" t="str">
        <f>IFERROR(VLOOKUP(D5,DB!A:K,11,0),"")</f>
        <v>R5</v>
      </c>
      <c r="C5" s="37">
        <v>1</v>
      </c>
      <c r="D5" s="137" t="s">
        <v>35786</v>
      </c>
      <c r="E5" s="37" t="s">
        <v>38964</v>
      </c>
      <c r="F5" s="38">
        <v>45935.085520833331</v>
      </c>
      <c r="G5" s="39">
        <f ca="1">IFERROR(NOW()-F5,"-")</f>
        <v>0.17628379629604751</v>
      </c>
      <c r="H5" s="38">
        <v>45935.078923611109</v>
      </c>
      <c r="I5" s="37" t="str">
        <f>IFERROR(VLOOKUP(D5,DB!A:F,6,0),"")</f>
        <v>Generator-SG</v>
      </c>
      <c r="J5" s="37" t="str">
        <f>IFERROR(VLOOKUP(D5,DB!A:G,7,0),"")</f>
        <v>Vandalized</v>
      </c>
      <c r="K5" s="37" t="s">
        <v>39083</v>
      </c>
      <c r="L5" s="37" t="str">
        <f>IFERROR(VLOOKUP(D5,DB!A:I,9,0),"")</f>
        <v>Latis</v>
      </c>
      <c r="M5" s="136"/>
    </row>
    <row r="6" spans="1:13" ht="15">
      <c r="A6" s="37"/>
      <c r="B6" s="37" t="str">
        <f>IFERROR(VLOOKUP(D6,DB!A:K,11,0),"")</f>
        <v/>
      </c>
      <c r="C6" s="37"/>
      <c r="D6" s="37"/>
      <c r="E6" s="37"/>
      <c r="F6" s="38"/>
      <c r="G6" s="39">
        <f ca="1">IFERROR(NOW()-F6,"-")</f>
        <v>45935.261804629627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45935.261804629627</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45935.261804629627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45935.261804629627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45935.261804629627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45935.261804629627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45935.261804629627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45935.261804629627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45935.261804629627</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45935.261804629627</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45935.261804629627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45935.261804629627</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45935.261804629627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45935.261804629627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45935.261804629627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45935.261804629627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45935.261804629627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45935.261804629627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45935.261804629627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45935.261804629627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45935.261804629627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45935.261804629627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45935.261804629627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45935.261804629627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45935.261804629627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45935.261804629627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45935.261804629627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45935.261804629627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45935.261804629627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45935.261804629627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45935.261804629627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45935.261804629627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45935.261804629627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45935.261804629627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45935.261804629627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45935.261804629627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45935.261804629627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45935.261804629627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45935.261804629627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45935.261804629627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45935.261804629627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45935.261804629627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45935.261804629627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45935.261804629627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45935.261804629627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45935.261804629627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45935.261804629627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45935.261804629627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45935.261804629627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45935.261804629627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45935.261804629627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45935.261804629627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45935.261804629627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45935.261804629627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45935.261804629627</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45935.261804629627</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45935.261804629627</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45935.261804629627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45935.261804629627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45935.261804629627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45935.261804629627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45935.261804629627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45935.261804629627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45935.261804629627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45935.261804629627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45935.261804629627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45935.261804629627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45935.261804629627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45935.261804629627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45935.261804629627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45935.261804629627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45935.261804629627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45935.261804629627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45935.261804629627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45935.261804629627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45935.261804629627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45935.261804629627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45935.261804629627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45935.261804629627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45935.261804629627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45935.261804629627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45935.261804629627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45935.261804629627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45935.261804629627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45935.261804629627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45935.261804629627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45935.261804629627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45935.261804629627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45935.261804629627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45935.261804629627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45935.261804629627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45935.261804629627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45935.261804629627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45935.261804629627</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45935.261804629627</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45935.261804629627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45935.261804629627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45935.261804629627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45935.261804629627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45935.261804629627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45935.261804629627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45935.261804629627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45935.261804629627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45935.261804629627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45935.261804629627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45935.261804629627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45935.261804629627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45935.261804629627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45935.261804629627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45935.261804629627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45935.261804629627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45935.261804629627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45935.261804629627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45935.261804629627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45935.261804629627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45935.261804629627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45935.261804629627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45935.261804629627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45935.261804629627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45935.261804629627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45935.261804629627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45935.261804629627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45935.261804629627</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45935.261804629627</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45935.261804629627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45935.261804629627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45935.261804629627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45935.261804629627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45935.261804629627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45935.261804629627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45935.261804629627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45935.261804629627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45935.261804629627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45935.261804629627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45935.261804629627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45935.261804629627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45935.261804629627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45935.261804629627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45935.261804629627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45935.261804629627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45935.261804629627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45935.261804629627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45935.261804629627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45935.261804629627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45935.261804629627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45935.261804629627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45935.261804629627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45935.261804629627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45935.261804629627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45935.261804629627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45935.261804629627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45935.261804629627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45935.261804629627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45935.261804629627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45935.261804629627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45935.261804629627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45935.261804629627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45935.261804629627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45935.261804629627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45935.261804629627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45935.261804629627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45935.261804629627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45935.261804629627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45935.261804629627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45935.261804629627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45935.261804629627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45935.261804629627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45935.261804629627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45935.261804629627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45935.261804629627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45935.261804629627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45935.261804629627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45935.261804629627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45935.261804629627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45935.261804629627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45935.261804629627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45935.261804629627</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45935.261804629627</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39084</v>
      </c>
      <c r="B2" s="137" t="s">
        <v>5398</v>
      </c>
      <c r="C2" s="137">
        <v>1</v>
      </c>
      <c r="D2" s="137" t="s">
        <v>32861</v>
      </c>
      <c r="E2" s="137" t="s">
        <v>39085</v>
      </c>
      <c r="F2" s="138">
        <v>45933.880972222221</v>
      </c>
      <c r="G2" s="139">
        <f ca="1">IFERROR(NOW()-F2,"-")</f>
        <v>1.3808324074052507</v>
      </c>
      <c r="H2" s="140">
        <v>45929.455266203702</v>
      </c>
      <c r="I2" s="137" t="str">
        <f>IFERROR(VLOOKUP(D2,DB!A:F,6,0),"")</f>
        <v>SCECO</v>
      </c>
      <c r="J2" s="137" t="str">
        <f>IFERROR(VLOOKUP(D2,DB!A:G,7,0),"")</f>
        <v>In progress</v>
      </c>
      <c r="K2" s="137" t="s">
        <v>39086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39087</v>
      </c>
      <c r="B3" s="137" t="s">
        <v>5398</v>
      </c>
      <c r="C3" s="137">
        <v>1</v>
      </c>
      <c r="D3" s="137" t="s">
        <v>34463</v>
      </c>
      <c r="E3" s="137" t="s">
        <v>39085</v>
      </c>
      <c r="F3" s="138">
        <v>45926.772847222222</v>
      </c>
      <c r="G3" s="139">
        <f ca="1">IFERROR(NOW()-F3,"-")</f>
        <v>8.4889574074040866</v>
      </c>
      <c r="H3" s="140">
        <v>45927.449074074102</v>
      </c>
      <c r="I3" s="137" t="str">
        <f>IFERROR(VLOOKUP(D3,DB!A:F,6,0),"")</f>
        <v>SCECO</v>
      </c>
      <c r="J3" s="137" t="str">
        <f>IFERROR(VLOOKUP(D3,DB!A:G,7,0),"")</f>
        <v>Weak</v>
      </c>
      <c r="K3" s="137" t="s">
        <v>39086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39088</v>
      </c>
      <c r="B4" s="137" t="s">
        <v>5398</v>
      </c>
      <c r="C4" s="137">
        <v>1</v>
      </c>
      <c r="D4" s="137" t="s">
        <v>33408</v>
      </c>
      <c r="E4" s="137" t="s">
        <v>38964</v>
      </c>
      <c r="F4" s="138">
        <v>45934.942245370374</v>
      </c>
      <c r="G4" s="139">
        <f ca="1">IFERROR(NOW()-F4,"-")</f>
        <v>0.31955925925285555</v>
      </c>
      <c r="H4" s="140">
        <v>45934.470231481479</v>
      </c>
      <c r="I4" s="137" t="str">
        <f>IFERROR(VLOOKUP(D4,DB!A:F,6,0),"")</f>
        <v>SCECO</v>
      </c>
      <c r="J4" s="137" t="str">
        <f>IFERROR(VLOOKUP(D4,DB!A:G,7,0),"")</f>
        <v>Dead</v>
      </c>
      <c r="K4" s="137" t="s">
        <v>39086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39089</v>
      </c>
      <c r="B5" s="137" t="str">
        <f>IFERROR(VLOOKUP(D5,DB!A:K,11,0),"")</f>
        <v>R6</v>
      </c>
      <c r="C5" s="137">
        <v>1</v>
      </c>
      <c r="D5" s="137" t="s">
        <v>33684</v>
      </c>
      <c r="E5" s="137" t="s">
        <v>38964</v>
      </c>
      <c r="F5" s="140">
        <v>45933.705324074072</v>
      </c>
      <c r="G5" s="139">
        <f ca="1">IFERROR(NOW()-F5,"-")</f>
        <v>1.5564805555550265</v>
      </c>
      <c r="H5" s="140">
        <v>45933.228229166663</v>
      </c>
      <c r="I5" s="137" t="str">
        <f>IFERROR(VLOOKUP(D5,DB!A:F,6,0),"")</f>
        <v>SCECO</v>
      </c>
      <c r="J5" s="137" t="str">
        <f>IFERROR(VLOOKUP(D5,DB!A:G,7,0),"")</f>
        <v>Weak</v>
      </c>
      <c r="K5" s="137" t="s">
        <v>39090</v>
      </c>
      <c r="L5" s="137" t="str">
        <f>IFERROR(VLOOKUP(D5,DB!A:I,9,0),"")</f>
        <v>Latis</v>
      </c>
    </row>
    <row r="6" spans="1:16383" ht="31.5" customHeight="1">
      <c r="A6" s="121"/>
      <c r="B6" s="137" t="str">
        <f>IFERROR(VLOOKUP(D6,DB!A:K,11,0),"")</f>
        <v/>
      </c>
      <c r="C6" s="137"/>
      <c r="D6" s="137"/>
      <c r="E6" s="137"/>
      <c r="F6" s="137"/>
      <c r="G6" s="137">
        <f ca="1">IFERROR(NOW()-F6,"-")</f>
        <v>45935.261804629627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45935.261804629627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45935.261804629627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45935.261804629627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45935.261804629627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45935.261804629627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45935.261804629627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45935.261804629627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45935.261804629627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45935.261804629627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45935.261804629627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45935.261804629627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45935.261804629627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45935.261804629627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45935.261804629627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45935.261804629627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45935.261804629627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45935.261804629627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45935.261804629627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45935.261804629627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45935.261804629627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45935.261804629627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45935.261804629627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45935.261804629627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45935.261804629627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45935.261804629627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45935.261804629627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45935.261804629627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45935.261804629627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45935.261804629627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45935.261804629627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45935.261804629627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45935.261804629627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45935.261804629627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45935.261804629627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45935.261804629627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45935.261804629627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45935.261804629627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45935.261804629627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45935.261804629627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45935.261804629627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45935.261804629627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45935.261804629627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45935.261804629627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45935.261804629627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45935.261804629627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45935.261804629627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45935.261804629627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45935.261804629627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45935.261804629627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45935.261804629627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45935.261804629627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45935.261804629627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45935.261804629627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45935.261804629627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45935.261804629627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45935.261804629627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45935.261804629627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45935.261804629627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45935.261804629627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45935.261804629627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45935.261804629627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45935.261804629627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45935.261804629627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45935.261804629627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45935.261804629627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45935.261804629627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45935.261804629627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45935.261804629627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45935.261804629627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45935.261804629627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45935.261804629627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45935.261804629627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45935.261804629627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45935.261804629627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45935.261804629627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45935.261804629627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45935.261804629627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45935.261804629627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45935.261804629627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45935.261804629627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45935.261804629627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45935.261804629627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45935.261804629627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45935.261804629627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45935.261804629627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45935.261804629627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45935.261804629627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45935.261804629627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45935.261804629627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45935.261804629627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45935.261804629627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45935.261804629627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45935.261804629627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45935.261804629627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45935.261804629627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45935.261804629627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45935.261804629627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45935.261804629627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45935.261804629627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45935.261804629627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45935.261804629627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45935.261804629627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45935.261804629627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45935.261804629627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45935.261804629627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45935.261804629627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45935.261804629627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45935.261804629627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45935.261804629627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45935.261804629627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45935.261804629627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45935.261804629627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45935.261804629627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45935.261804629627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45935.261804629627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45935.261804629627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45935.261804629627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45935.261804629627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45935.261804629627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45935.261804629627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45935.261804629627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45935.261804629627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45935.261804629627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45935.261804629627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45935.261804629627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45935.261804629627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45935.261804629627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45935.261804629627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45935.261804629627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45935.261804629627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45935.261804629627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45935.261804629627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45935.261804629627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45935.261804629627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45935.261804629627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45935.261804629627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45935.261804629627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45935.261804629627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45935.261804629627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45935.261804629627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45935.261804629627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45935.261804629627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45935.261804629627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45935.261804629627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45935.261804629627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45935.261804629627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45935.261804629627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45935.261804629627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45935.261804629627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45935.261804629627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45935.261804629627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45935.261804629627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45935.261804629627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45935.261804629627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45935.261804629627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45935.261804629627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45935.261804629627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45935.261804629627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45935.261804629627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45935.261804629627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45935.261804629627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45935.261804629627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45935.261804629627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45935.261804629627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45935.261804629627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45935.261804629627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45935.261804629627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45935.261804629627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45935.261804629627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45935.261804629627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45935.261804629627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45935.261804629627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45935.261804629627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45935.261804629627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45935.261804629627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45935.261804629627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45935.261804629627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45935.261804629627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45935.261804629627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45935.261804629627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45935.261804629627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45935.261804629627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45935.261804629627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45935.261804629627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45935.261804629627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45935.261804629627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45935.261804629627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45935.261804629627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45935.261804629627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45935.261804629627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45935.261804629627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45935.261804629627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45935.261804629627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45935.261804629627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45935.261804629627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45935.261804629627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45935.261804629627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45935.261804629627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45935.261804629627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45935.261804629627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45935.261804629627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45935.261804629627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45935.261804629627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45935.261804629627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45935.261804629627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45935.261804629627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45935.261804629627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45935.261804629627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45935.261804629627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45935.261804629627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45935.261804629627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45935.261804629627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45935.261804629627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45935.261804629627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45935.261804629627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45935.261804629627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45935.261804629627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45935.261804629627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45935.261804629627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45935.261804629627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45935.261804629627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45935.261804629627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45935.261804629627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45935.261804629627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45935.261804629627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45935.261804629627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45935.261804629627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45935.261804629627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45935.261804629627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45935.261804629627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45935.261804629627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45935.261804629627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45935.261804629627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45935.261804629627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45935.261804629627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45935.261804629627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45935.261804629627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45935.261804629627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45935.261804629627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45935.261804629627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45935.261804629627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45935.261804629627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45935.261804629627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45935.261804629627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45935.261804629627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45935.261804629627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45935.261804629627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45935.261804629627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45935.261804629627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45935.261804629627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45935.261804629627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45935.261804629627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45935.261804629627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45935.261804629627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45935.261804629627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45935.261804629627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45935.261804629627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45935.261804629627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45935.261804629627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45935.261804629627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45935.261804629627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45935.261804629627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45935.261804629627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45935.261804629627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45935.261804629627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45935.261804629627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45935.261804629627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45935.261804629627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45935.261804629627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45935.261804629627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45935.261804629627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45935.261804629627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45935.261804629627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45935.261804629627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45935.261804629627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45935.261804629627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45935.261804629627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45935.261804629627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45935.261804629627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45935.261804629627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45935.261804745373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45935.261804745373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45935.261804745373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45935.261804745373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45935.261804745373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45935.261804745373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45935.261804745373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45935.261804745373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45935.261804745373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45935.261804745373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45935.261804745373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45935.261804745373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45935.261804745373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45935.261804745373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45935.261804745373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45935.261804745373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