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737" documentId="13_ncr:1_{F6CB121F-512D-4AA6-A0C1-0FB36C537598}" xr6:coauthVersionLast="47" xr6:coauthVersionMax="47" xr10:uidLastSave="{E02BAEB3-FD1D-4342-BFE4-9077C84B7A19}"/>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9" i="1" l="1"/>
  <c r="J9" i="1"/>
  <c r="I9" i="1"/>
  <c r="G9" i="1"/>
  <c r="B9" i="1"/>
  <c r="L10" i="1"/>
  <c r="J10" i="1"/>
  <c r="I10" i="1"/>
  <c r="G10" i="1"/>
  <c r="B10" i="1"/>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G2" i="3"/>
  <c r="I3" i="4"/>
  <c r="J3" i="4"/>
  <c r="I3" i="6"/>
  <c r="I4" i="6"/>
  <c r="L3" i="6"/>
  <c r="L4" i="6"/>
  <c r="L2" i="6"/>
  <c r="J4" i="6"/>
  <c r="J3" i="6"/>
  <c r="J2" i="6"/>
  <c r="I2" i="6"/>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60" i="5"/>
  <c r="J60" i="5"/>
  <c r="I60" i="5"/>
  <c r="G60" i="5"/>
  <c r="B6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<sst xmlns="http://schemas.openxmlformats.org/spreadsheetml/2006/main" count="178608" uniqueCount="39088">
  <si>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</si>
  <si>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</si>
  <si>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</si>
  <si>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</si>
  <si>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</si>
  <si>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</si>
  <si>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</si>
  <si>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</si>
  <si>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</si>
  <si>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</si>
  <si>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</si>
  <si>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</si>
  <si>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</si>
  <si>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</si>
  <si>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</si>
  <si>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</si>
  <si>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</si>
  <si>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</si>
  <si>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</si>
  <si>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</si>
  <si>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</si>
  <si>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</si>
  <si>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</si>
  <si>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</si>
  <si>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</si>
  <si>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</si>
  <si>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</si>
  <si>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</si>
  <si>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</si>
  <si>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</si>
  <si>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</si>
  <si>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</si>
  <si>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</si>
  <si>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</si>
  <si>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</si>
  <si>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</si>
  <si>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</si>
  <si>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</si>
  <si>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</si>
  <si>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</si>
  <si>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</si>
  <si>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</si>
  <si>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</si>
  <si>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</si>
  <si>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</si>
  <si>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</si>
  <si>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</si>
  <si>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</si>
  <si>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</si>
  <si>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</si>
  <si>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</si>
  <si>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</si>
  <si>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</si>
  <si>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</si>
  <si>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</si>
  <si>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</si>
  <si>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</si>
  <si>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</si>
  <si>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</si>
  <si>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</si>
  <si>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</si>
  <si>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</si>
  <si>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</si>
  <si>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</si>
  <si>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</si>
  <si>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</si>
  <si>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</si>
  <si>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</si>
  <si>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</si>
  <si>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</si>
  <si>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</si>
  <si>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</si>
  <si>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</si>
  <si>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</si>
  <si>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</si>
  <si>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</si>
  <si>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</si>
  <si>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</si>
  <si>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</si>
  <si>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</si>
  <si>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</si>
  <si>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</si>
  <si>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</si>
  <si>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</si>
  <si>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</si>
  <si>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</si>
  <si>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</si>
  <si>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</si>
  <si>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</si>
  <si>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</si>
  <si>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</si>
  <si>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</si>
  <si>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</si>
  <si>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</si>
  <si>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</si>
  <si>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</si>
  <si>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</si>
  <si>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</si>
  <si>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</si>
  <si>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</si>
  <si>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</si>
  <si>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</si>
  <si>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</si>
  <si>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</si>
  <si>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</si>
  <si>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</si>
  <si>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</si>
  <si>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</si>
  <si>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</si>
  <si>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</si>
  <si>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</si>
  <si>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</si>
  <si>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</si>
  <si>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</si>
  <si>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</si>
  <si>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</si>
  <si>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</si>
  <si>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</si>
  <si>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</si>
  <si>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</si>
  <si>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</si>
  <si>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</si>
  <si>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</si>
  <si>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</si>
  <si>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</si>
  <si>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</si>
  <si>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</si>
  <si>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</si>
  <si>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</si>
  <si>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</si>
  <si>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</si>
  <si>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</si>
  <si>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</si>
  <si>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</si>
  <si>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</si>
  <si>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</si>
  <si>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</si>
  <si>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</si>
  <si>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</si>
  <si>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</si>
  <si>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</si>
  <si>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</si>
  <si>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</si>
  <si>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</si>
  <si>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</si>
  <si>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</si>
  <si>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</si>
  <si>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</si>
  <si>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</si>
  <si>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</si>
  <si>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</si>
  <si>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</si>
  <si>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</si>
  <si>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</si>
  <si>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</si>
  <si>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</si>
  <si>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</si>
  <si>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</si>
  <si>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</si>
  <si>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</si>
  <si>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</si>
  <si>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</si>
  <si>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</si>
  <si>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</si>
  <si>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</si>
  <si>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</si>
  <si>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</si>
  <si>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</si>
  <si>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</si>
  <si>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</si>
  <si>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</si>
  <si>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</si>
  <si>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</si>
  <si>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</si>
  <si>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</si>
  <si>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</si>
  <si>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</si>
  <si>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</si>
  <si>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</si>
  <si>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</si>
  <si>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</si>
  <si>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</si>
  <si>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</si>
  <si>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</si>
  <si>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</si>
  <si>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</si>
  <si>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</si>
  <si>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</si>
  <si>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</si>
  <si>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</si>
  <si>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</si>
  <si>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</si>
  <si>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</si>
  <si>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</si>
  <si>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</si>
  <si>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</si>
  <si>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</si>
  <si>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</si>
  <si>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</si>
  <si>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</si>
  <si>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</si>
  <si>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</si>
  <si>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</si>
  <si>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</si>
  <si>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</si>
  <si>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</si>
  <si>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</si>
  <si>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</si>
  <si>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</si>
  <si>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</si>
  <si>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</si>
  <si>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</si>
  <si>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</si>
  <si>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</si>
  <si>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</si>
  <si>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</si>
  <si>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</si>
  <si>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</si>
  <si>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</si>
  <si>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</si>
  <si>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</si>
  <si>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</si>
  <si>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</si>
  <si>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</si>
  <si>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</si>
  <si>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</si>
  <si>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</si>
  <si>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</si>
  <si>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</si>
  <si>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</si>
  <si>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</si>
  <si>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</si>
  <si>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</si>
  <si>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</si>
  <si>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</si>
  <si>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</si>
  <si>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</si>
  <si>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</si>
  <si>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</si>
  <si>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</si>
  <si>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</si>
  <si>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</si>
  <si>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</si>
  <si>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</si>
  <si>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</si>
  <si>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</si>
  <si>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</si>
  <si>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</si>
  <si>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</si>
  <si>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</si>
  <si>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</si>
  <si>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</si>
  <si>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</si>
  <si>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</si>
  <si>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</si>
  <si>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</si>
  <si>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</si>
  <si>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</si>
  <si>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</si>
  <si>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</si>
  <si>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</si>
  <si>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</si>
  <si>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</si>
  <si>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</si>
  <si>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</si>
  <si>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</si>
  <si>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</si>
  <si>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</si>
  <si>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</si>
  <si>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</si>
  <si>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</si>
  <si>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</si>
  <si>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</si>
  <si>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</si>
  <si>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</si>
  <si>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</si>
  <si>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</si>
  <si>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</si>
  <si>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</si>
  <si>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</si>
  <si>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</si>
  <si>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</si>
  <si>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</si>
  <si>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</si>
  <si>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</si>
  <si>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</si>
  <si>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</si>
  <si>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</si>
  <si>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</si>
  <si>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</si>
  <si>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</si>
  <si>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</si>
  <si>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</si>
  <si>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</si>
  <si>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</si>
  <si>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</si>
  <si>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</si>
  <si>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</si>
  <si>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</si>
  <si>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</si>
  <si>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</si>
  <si>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</si>
  <si>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</si>
  <si>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</si>
  <si>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</si>
  <si>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</si>
  <si>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</si>
  <si>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</si>
  <si>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</si>
  <si>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</si>
  <si>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</si>
  <si>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</si>
  <si>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</si>
  <si>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</si>
  <si>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</si>
  <si>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</si>
  <si>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</si>
  <si>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</si>
  <si>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</si>
  <si>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</si>
  <si>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</si>
  <si>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</si>
  <si>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</si>
  <si>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</si>
  <si>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</si>
  <si>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</si>
  <si>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</si>
  <si>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</si>
  <si>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</si>
  <si>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</si>
  <si>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</si>
  <si>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</si>
  <si>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</si>
  <si>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</si>
  <si>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</si>
  <si>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</si>
  <si>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</si>
  <si>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</si>
  <si>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</si>
  <si>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</si>
  <si>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</si>
  <si>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</si>
  <si>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</si>
  <si>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</si>
  <si>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</si>
  <si>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</si>
  <si>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</si>
  <si>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</si>
  <si>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</si>
  <si>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</si>
  <si>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</si>
  <si>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</si>
  <si>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</si>
  <si>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</si>
  <si>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</si>
  <si>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</si>
  <si>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</si>
  <si>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</si>
  <si>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</si>
  <si>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</si>
  <si>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</si>
  <si>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</si>
  <si>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</si>
  <si>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</si>
  <si>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</si>
  <si>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</si>
  <si>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</si>
  <si>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</si>
  <si>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</si>
  <si>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</si>
  <si>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</si>
  <si>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</si>
  <si>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</si>
  <si>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</si>
  <si>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</si>
  <si>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</si>
  <si>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</si>
  <si>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</si>
  <si>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</si>
  <si>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</si>
  <si>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</si>
  <si>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</si>
  <si>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</si>
  <si>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</si>
  <si>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</si>
  <si>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</si>
  <si>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</si>
  <si>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</si>
  <si>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</si>
  <si>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</si>
  <si>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</si>
  <si>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</si>
  <si>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</si>
  <si>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</si>
  <si>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</si>
  <si>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</si>
  <si>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</si>
  <si>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</si>
  <si>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</si>
  <si>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</si>
  <si>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</si>
  <si>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</si>
  <si>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</si>
  <si>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</si>
  <si>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</si>
  <si>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</si>
  <si>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</si>
  <si>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</si>
  <si>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</si>
  <si>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</si>
  <si>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</si>
  <si>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</si>
  <si>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</si>
  <si>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</si>
  <si>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</si>
  <si>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</si>
  <si>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</si>
  <si>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</si>
  <si>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</si>
  <si>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</si>
  <si>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</si>
  <si>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</si>
  <si>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</si>
  <si>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</si>
  <si>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</si>
  <si>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</si>
  <si>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</si>
  <si>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</si>
  <si>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</si>
  <si>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</si>
  <si>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</si>
  <si>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</si>
  <si>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</si>
  <si>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</si>
  <si>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</si>
  <si>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</si>
  <si>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</si>
  <si>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</si>
  <si>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</si>
  <si>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</si>
  <si>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</si>
  <si>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</si>
  <si>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</si>
  <si>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</si>
  <si>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</si>
  <si>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</si>
  <si>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</si>
  <si>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</si>
  <si>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</si>
  <si>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</si>
  <si>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</si>
  <si>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</si>
  <si>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</si>
  <si>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</si>
  <si>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</si>
  <si>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</si>
  <si>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</si>
  <si>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</si>
  <si>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</si>
  <si>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</si>
  <si>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</si>
  <si>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</si>
  <si>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</si>
  <si>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</si>
  <si>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</si>
  <si>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</si>
  <si>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</si>
  <si>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</si>
  <si>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</si>
  <si>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</si>
  <si>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</si>
  <si>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</si>
  <si>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</si>
  <si>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</si>
  <si>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</si>
  <si>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</si>
  <si>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</si>
  <si>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</si>
  <si>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</si>
  <si>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</si>
  <si>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</si>
  <si>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</si>
  <si>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</si>
  <si>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</si>
  <si>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</si>
  <si>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</si>
  <si>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</si>
  <si>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</si>
  <si>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</si>
  <si>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</si>
  <si>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</si>
  <si>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</si>
  <si>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</si>
  <si>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</si>
  <si>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</si>
  <si>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</si>
  <si>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</si>
  <si>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</si>
  <si>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</si>
  <si>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</si>
  <si>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</si>
  <si>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</si>
  <si>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</si>
  <si>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</si>
  <si>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</si>
  <si>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</si>
  <si>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</si>
  <si>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</si>
  <si>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</si>
  <si>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</si>
  <si>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</si>
  <si>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</si>
  <si>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</si>
  <si>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</si>
  <si>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</si>
  <si>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</si>
  <si>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</si>
  <si>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</si>
  <si>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</si>
  <si>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</si>
  <si>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</si>
  <si>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</si>
  <si>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</si>
  <si>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</si>
  <si>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</si>
  <si>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</si>
  <si>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</si>
  <si>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</si>
  <si>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</si>
  <si>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</si>
  <si>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</si>
  <si>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</si>
  <si>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</si>
  <si>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</si>
  <si>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</si>
  <si>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</si>
  <si>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</si>
  <si>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</si>
  <si>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</si>
  <si>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</si>
  <si>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</si>
  <si>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</si>
  <si>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</si>
  <si>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</si>
  <si>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</si>
  <si>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</si>
  <si>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</si>
  <si>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</si>
  <si>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</si>
  <si>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</si>
  <si>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</si>
  <si>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</si>
  <si>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</si>
  <si>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</si>
  <si>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</si>
  <si>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</si>
  <si>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</si>
  <si>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</si>
  <si>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</si>
  <si>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</si>
  <si>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</si>
  <si>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</si>
  <si>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</si>
  <si>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</si>
  <si>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</si>
  <si>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</si>
  <si>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</si>
  <si>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</si>
  <si>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</si>
  <si>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</si>
  <si>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</si>
  <si>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</si>
  <si>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</si>
  <si>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</si>
  <si>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</si>
  <si>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</si>
  <si>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</si>
  <si>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</si>
  <si>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</si>
  <si>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</si>
  <si>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</si>
  <si>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</si>
  <si>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</si>
  <si>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</si>
  <si>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</si>
  <si>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</si>
  <si>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</si>
  <si>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</si>
  <si>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</si>
  <si>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</si>
  <si>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</si>
  <si>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</si>
  <si>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</si>
  <si>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</si>
  <si>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</si>
  <si>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</si>
  <si>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</si>
  <si>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</si>
  <si>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</si>
  <si>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</si>
  <si>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</si>
  <si>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</si>
  <si>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</si>
  <si>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</si>
  <si>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</si>
  <si>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</si>
  <si>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</si>
  <si>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</si>
  <si>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</si>
  <si>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</si>
  <si>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</si>
  <si>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</si>
  <si>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</si>
  <si>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</si>
  <si>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</si>
  <si>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</si>
  <si>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</si>
  <si>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</si>
  <si>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</si>
  <si>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</si>
  <si>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</si>
  <si>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</si>
  <si>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</si>
  <si>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</si>
  <si>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</si>
  <si>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</si>
  <si>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</si>
  <si>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</si>
  <si>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</si>
  <si>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</si>
  <si>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</si>
  <si>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</si>
  <si>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</si>
  <si>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</si>
  <si>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</si>
  <si>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</si>
  <si>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</si>
  <si>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</si>
  <si>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</si>
  <si>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</si>
  <si>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</si>
  <si>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</si>
  <si>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</si>
  <si>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</si>
  <si>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</si>
  <si>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</si>
  <si>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</si>
  <si>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</si>
  <si>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</si>
  <si>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</si>
  <si>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</si>
  <si>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</si>
  <si>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</si>
  <si>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</si>
  <si>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</si>
  <si>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</si>
  <si>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</si>
  <si>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</si>
  <si>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</si>
  <si>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</si>
  <si>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</si>
  <si>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</si>
  <si>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</si>
  <si>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</si>
  <si>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</si>
  <si>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</si>
  <si>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</si>
  <si>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</si>
  <si>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</si>
  <si>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</si>
  <si>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</si>
  <si>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</si>
  <si>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</si>
  <si>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</si>
  <si>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</si>
  <si>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</si>
  <si>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</si>
  <si>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</si>
  <si>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</si>
  <si>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</si>
  <si>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</si>
  <si>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</si>
  <si>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</si>
  <si>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</si>
  <si>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</si>
  <si>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</si>
  <si>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</si>
  <si>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</si>
  <si>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</si>
  <si>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</si>
  <si>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</si>
  <si>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</si>
  <si>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</si>
  <si>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</si>
  <si>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</si>
  <si>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</si>
  <si>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</si>
  <si>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</si>
  <si>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</si>
  <si>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</si>
  <si>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</si>
  <si>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</si>
  <si>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</si>
  <si>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</si>
  <si>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</si>
  <si>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</si>
  <si>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</si>
  <si>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</si>
  <si>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</si>
  <si>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</si>
  <si>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</si>
  <si>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</si>
  <si>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</si>
  <si>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</si>
  <si>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</si>
  <si>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</si>
  <si>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</si>
  <si>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</si>
  <si>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</si>
  <si>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</si>
  <si>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</si>
  <si>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</si>
  <si>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</si>
  <si>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</si>
  <si>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</si>
  <si>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</si>
  <si>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</si>
  <si>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</si>
  <si>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</si>
  <si>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</si>
  <si>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</si>
  <si>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</si>
  <si>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</si>
  <si>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</si>
  <si>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</si>
  <si>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</si>
  <si>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</si>
  <si>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</si>
  <si>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</si>
  <si>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</si>
  <si>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</si>
  <si>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</si>
  <si>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</si>
  <si>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</si>
  <si>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</si>
  <si>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</si>
  <si>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</si>
  <si>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</si>
  <si>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</si>
  <si>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</si>
  <si>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</si>
  <si>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</si>
  <si>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</si>
  <si>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</si>
  <si>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</si>
  <si>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</si>
  <si>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</si>
  <si>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</si>
  <si>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</si>
  <si>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</si>
  <si>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</si>
  <si>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</si>
  <si>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</si>
  <si>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</si>
  <si>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</si>
  <si>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</si>
  <si>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</si>
  <si>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</si>
  <si>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</si>
  <si>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</si>
  <si>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</si>
  <si>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</si>
  <si>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</si>
  <si>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</si>
  <si>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</si>
  <si>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</si>
  <si>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</si>
  <si>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</si>
  <si>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</si>
  <si>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</si>
  <si>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</si>
  <si>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</si>
  <si>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</si>
  <si>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</si>
  <si>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</si>
  <si>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</si>
  <si>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</si>
  <si>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</si>
  <si>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</si>
  <si>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</si>
  <si>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</si>
  <si>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</si>
  <si>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</si>
  <si>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</si>
  <si>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</si>
  <si>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</si>
  <si>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</si>
  <si>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</si>
  <si>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</si>
  <si>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</si>
  <si>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</si>
  <si>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</si>
  <si>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</si>
  <si>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</si>
  <si>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</si>
  <si>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</si>
  <si>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</si>
  <si>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</si>
  <si>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</si>
  <si>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</si>
  <si>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</si>
  <si>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</si>
  <si>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</si>
  <si>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</si>
  <si>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</si>
  <si>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</si>
  <si>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</si>
  <si>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</si>
  <si>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</si>
  <si>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</si>
  <si>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</si>
  <si>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</si>
  <si>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</si>
  <si>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</si>
  <si>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</si>
  <si>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</si>
  <si>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</si>
  <si>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</si>
  <si>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</si>
  <si>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</si>
  <si>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</si>
  <si>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</si>
  <si>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</si>
  <si>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</si>
  <si>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</si>
  <si>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</si>
  <si>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</si>
  <si>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</si>
  <si>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</si>
  <si>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</si>
  <si>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</si>
  <si>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</si>
  <si>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</si>
  <si>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</si>
  <si>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</si>
  <si>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</si>
  <si>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</si>
  <si>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</si>
  <si>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</si>
  <si>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</si>
  <si>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</si>
  <si>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</si>
  <si>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</si>
  <si>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</si>
  <si>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</si>
  <si>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</si>
  <si>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</si>
  <si>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</si>
  <si>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</si>
  <si>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</si>
  <si>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</si>
  <si>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</si>
  <si>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</si>
  <si>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</si>
  <si>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</si>
  <si>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</si>
  <si>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</si>
  <si>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</si>
  <si>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</si>
  <si>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</si>
  <si>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</si>
  <si>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</si>
  <si>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</si>
  <si>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</si>
  <si>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</si>
  <si>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</si>
  <si>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</si>
  <si>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</si>
  <si>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</si>
  <si>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</si>
  <si>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</si>
  <si>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</si>
  <si>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</si>
  <si>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</si>
  <si>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</si>
  <si>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</si>
  <si>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</si>
  <si>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</si>
  <si>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</si>
  <si>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</si>
  <si>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</si>
  <si>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</si>
  <si>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</si>
  <si>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</si>
  <si>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</si>
  <si>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</si>
  <si>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</si>
  <si>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</si>
  <si>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</si>
  <si>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</si>
  <si>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</si>
  <si>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</si>
  <si>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</si>
  <si>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</si>
  <si>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</si>
  <si>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</si>
  <si>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</si>
  <si>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</si>
  <si>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</si>
  <si>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</si>
  <si>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</si>
  <si>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</si>
  <si>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</si>
  <si>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</si>
  <si>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</si>
  <si>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</si>
  <si>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</si>
  <si>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</si>
  <si>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</si>
  <si>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</si>
  <si>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</si>
  <si>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</si>
  <si>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</si>
  <si>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</si>
  <si>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</si>
  <si>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</si>
  <si>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</si>
  <si>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</si>
  <si>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</si>
  <si>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</si>
  <si>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</si>
  <si>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</si>
  <si>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</si>
  <si>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</si>
  <si>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</si>
  <si>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</si>
  <si>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</si>
  <si>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</si>
  <si>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</si>
  <si>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</si>
  <si>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</si>
  <si>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</si>
  <si>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</si>
  <si>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</si>
  <si>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</si>
  <si>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</si>
  <si>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</si>
  <si>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</si>
  <si>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</si>
  <si>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</si>
  <si>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</si>
  <si>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</si>
  <si>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</si>
  <si>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</si>
  <si>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</si>
  <si>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</si>
  <si>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</si>
  <si>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</si>
  <si>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</si>
  <si>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</si>
  <si>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</si>
  <si>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</si>
  <si>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</si>
  <si>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</si>
  <si>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</si>
  <si>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</si>
  <si>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</si>
  <si>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</si>
  <si>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</si>
  <si>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</si>
  <si>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</si>
  <si>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</si>
  <si>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</si>
  <si>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</si>
  <si>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</si>
  <si>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</si>
  <si>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</si>
  <si>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</si>
  <si>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</si>
  <si>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</si>
  <si>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</si>
  <si>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</si>
  <si>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</si>
  <si>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</si>
  <si>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</si>
  <si>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</si>
  <si>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</si>
  <si>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</si>
  <si>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</si>
  <si>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</si>
  <si>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</si>
  <si>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</si>
  <si>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</si>
  <si>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</si>
  <si>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</si>
  <si>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</si>
  <si>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</si>
  <si>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</si>
  <si>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</si>
  <si>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</si>
  <si>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</si>
  <si>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</si>
  <si>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</si>
  <si>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</si>
  <si>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</si>
  <si>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</si>
  <si>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</si>
  <si>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</si>
  <si>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</si>
  <si>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</si>
  <si>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</si>
  <si>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</si>
  <si>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</si>
  <si>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</si>
  <si>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</si>
  <si>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</si>
  <si>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</si>
  <si>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</si>
  <si>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</si>
  <si>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</si>
  <si>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</si>
  <si>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</si>
  <si>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</si>
  <si>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</si>
  <si>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</si>
  <si>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</si>
  <si>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</si>
  <si>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</si>
  <si>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</si>
  <si>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</si>
  <si>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</si>
  <si>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</si>
  <si>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</si>
  <si>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</si>
  <si>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</si>
  <si>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</si>
  <si>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</si>
  <si>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</si>
  <si>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</si>
  <si>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</si>
  <si>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</si>
  <si>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</si>
  <si>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</si>
  <si>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</si>
  <si>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</si>
  <si>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</si>
  <si>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</si>
  <si>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</si>
  <si>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</si>
  <si>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</si>
  <si>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</si>
  <si>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</si>
  <si>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</si>
  <si>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</si>
  <si>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</si>
  <si>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</si>
  <si>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</si>
  <si>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</si>
  <si>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</si>
  <si>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</si>
  <si>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</si>
  <si>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</si>
  <si>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</si>
  <si>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</si>
  <si>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</si>
  <si>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</si>
  <si>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</si>
  <si>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</si>
  <si>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</si>
  <si>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</si>
  <si>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</si>
  <si>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</si>
  <si>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</si>
  <si>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</si>
  <si>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</si>
  <si>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</si>
  <si>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</si>
  <si>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</si>
  <si>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</si>
  <si>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</si>
  <si>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</si>
  <si>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</si>
  <si>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</si>
  <si>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</si>
  <si>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</si>
  <si>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</si>
  <si>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</si>
  <si>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</si>
  <si>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</si>
  <si>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</si>
  <si>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</si>
  <si>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</si>
  <si>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</si>
  <si>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</si>
  <si>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</si>
  <si>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</si>
  <si>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</si>
  <si>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</si>
  <si>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</si>
  <si>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</si>
  <si>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</si>
  <si>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</si>
  <si>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</si>
  <si>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</si>
  <si>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</si>
  <si>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</si>
  <si>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</si>
  <si>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</si>
  <si>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</si>
  <si>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</si>
  <si>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</si>
  <si>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</si>
  <si>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</si>
  <si>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</si>
  <si>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</si>
  <si>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</si>
  <si>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</si>
  <si>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</si>
  <si>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</si>
  <si>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</si>
  <si>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</si>
  <si>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</si>
  <si>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</si>
  <si>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</si>
  <si>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</si>
  <si>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</si>
  <si>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</si>
  <si>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</si>
  <si>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</si>
  <si>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</si>
  <si>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</si>
  <si>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</si>
  <si>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</si>
  <si>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</si>
  <si>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</si>
  <si>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</si>
  <si>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</si>
  <si>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</si>
  <si>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</si>
  <si>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</si>
  <si>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</si>
  <si>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</si>
  <si>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</si>
  <si>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</si>
  <si>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</si>
  <si>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</si>
  <si>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</si>
  <si>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</si>
  <si>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</si>
  <si>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</si>
  <si>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</si>
  <si>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</si>
  <si>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</si>
  <si>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</si>
  <si>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</si>
  <si>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</si>
  <si>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</si>
  <si>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</si>
  <si>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</si>
  <si>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</si>
  <si>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</si>
  <si>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</si>
  <si>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</si>
  <si>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</si>
  <si>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</si>
  <si>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</si>
  <si>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</si>
  <si>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</si>
  <si>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</si>
  <si>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</si>
  <si>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</si>
  <si>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</si>
  <si>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</si>
  <si>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</si>
  <si>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</si>
  <si>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</si>
  <si>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</si>
  <si>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</si>
  <si>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</si>
  <si>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</si>
  <si>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</si>
  <si>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</si>
  <si>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</si>
  <si>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</si>
  <si>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</si>
  <si>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</si>
  <si>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</si>
  <si>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</si>
  <si>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</si>
  <si>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</si>
  <si>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</si>
  <si>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</si>
  <si>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</si>
  <si>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</si>
  <si>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</si>
  <si>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</si>
  <si>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</si>
  <si>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</si>
  <si>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</si>
  <si>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</si>
  <si>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</si>
  <si>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</si>
  <si>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</si>
  <si>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</si>
  <si>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</si>
  <si>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</si>
  <si>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</si>
  <si>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</si>
  <si>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</si>
  <si>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</si>
  <si>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</si>
  <si>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</si>
  <si>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</si>
  <si>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</si>
  <si>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</si>
  <si>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</si>
  <si>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</si>
  <si>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</si>
  <si>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</si>
  <si>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</si>
  <si>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</si>
  <si>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</si>
  <si>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</si>
  <si>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</si>
  <si>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</si>
  <si>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</si>
  <si>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</si>
  <si>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</si>
  <si>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</si>
  <si>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</si>
  <si>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</si>
  <si>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</si>
  <si>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</si>
  <si>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</si>
  <si>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</si>
  <si>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</si>
  <si>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</si>
  <si>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</si>
  <si>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</si>
  <si>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</si>
  <si>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</si>
  <si>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</si>
  <si>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</si>
  <si>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</si>
  <si>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</si>
  <si>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</si>
  <si>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</si>
  <si>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</si>
  <si>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</si>
  <si>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</si>
  <si>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</si>
  <si>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</si>
  <si>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</si>
  <si>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</si>
  <si>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</si>
  <si>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</si>
  <si>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</si>
  <si>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</si>
  <si>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</si>
  <si>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</si>
  <si>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</si>
  <si>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</si>
  <si>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</si>
  <si>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</si>
  <si>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</si>
  <si>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</si>
  <si>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</si>
  <si>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</si>
  <si>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</si>
  <si>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</si>
  <si>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</si>
  <si>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</si>
  <si>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</si>
  <si>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</si>
  <si>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</si>
  <si>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</si>
  <si>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</si>
  <si>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</si>
  <si>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</si>
  <si>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</si>
  <si>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</si>
  <si>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</si>
  <si>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</si>
  <si>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</si>
  <si>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</si>
  <si>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</si>
  <si>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</si>
  <si>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</si>
  <si>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</si>
  <si>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</si>
  <si>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</si>
  <si>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</si>
  <si>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</si>
  <si>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</si>
  <si>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</si>
  <si>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</si>
  <si>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</si>
  <si>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</si>
  <si>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</si>
  <si>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</si>
  <si>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</si>
  <si>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</si>
  <si>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</si>
  <si>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</si>
  <si>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</si>
  <si>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</si>
  <si>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</si>
  <si>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</si>
  <si>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</si>
  <si>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</si>
  <si>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</si>
  <si>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</si>
  <si>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</si>
  <si>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</si>
  <si>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</si>
  <si>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</si>
  <si>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</si>
  <si>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</si>
  <si>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</si>
  <si>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</si>
  <si>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</si>
  <si>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</si>
  <si>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</si>
  <si>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</si>
  <si>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</si>
  <si>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</si>
  <si>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</si>
  <si>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</si>
  <si>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</si>
  <si>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</si>
  <si>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</si>
  <si>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</si>
  <si>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</si>
  <si>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</si>
  <si>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</si>
  <si>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</si>
  <si>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</si>
  <si>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</si>
  <si>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</si>
  <si>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</si>
  <si>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</si>
  <si>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</si>
  <si>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</si>
  <si>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</si>
  <si>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</si>
  <si>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</si>
  <si>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</si>
  <si>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</si>
  <si>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</si>
  <si>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</si>
  <si>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</si>
  <si>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</si>
  <si>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</si>
  <si>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</si>
  <si>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</si>
  <si>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</si>
  <si>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</si>
  <si>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</si>
  <si>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</si>
  <si>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</si>
  <si>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</si>
  <si>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</si>
  <si>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</si>
  <si>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</si>
  <si>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</si>
  <si>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</si>
  <si>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</si>
  <si>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</si>
  <si>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</si>
  <si>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</si>
  <si>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</si>
  <si>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</si>
  <si>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</si>
  <si>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</si>
  <si>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</si>
  <si>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</si>
  <si>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</si>
  <si>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</si>
  <si>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</si>
  <si>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</si>
  <si>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</si>
  <si>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</si>
  <si>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</si>
  <si>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</si>
  <si>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</si>
  <si>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</si>
  <si>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</si>
  <si>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</si>
  <si>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</si>
  <si>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</si>
  <si>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</si>
  <si>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</si>
  <si>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</si>
  <si>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</si>
  <si>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</si>
  <si>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</si>
  <si>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</si>
  <si>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</si>
  <si>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</si>
  <si>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</si>
  <si>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</si>
  <si>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</si>
  <si>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</si>
  <si>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</si>
  <si>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</si>
  <si>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</si>
  <si>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</si>
  <si>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</si>
  <si>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</si>
  <si>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</si>
  <si>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</si>
  <si>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</si>
  <si>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</si>
  <si>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</si>
  <si>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</si>
  <si>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</si>
  <si>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</si>
  <si>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</si>
  <si>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</si>
  <si>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</si>
  <si>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</si>
  <si>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</si>
  <si>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</si>
  <si>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</si>
  <si>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</si>
  <si>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</si>
  <si>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</si>
  <si>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</si>
  <si>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</si>
  <si>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</si>
  <si>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</si>
  <si>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</si>
  <si>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</si>
  <si>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</si>
  <si>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</si>
  <si>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</si>
  <si>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</si>
  <si>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</si>
  <si>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</si>
  <si>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</si>
  <si>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</si>
  <si>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</si>
  <si>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</si>
  <si>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</si>
  <si>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</si>
  <si>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</si>
  <si>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</si>
  <si>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</si>
  <si>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</si>
  <si>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</si>
  <si>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</si>
  <si>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</si>
  <si>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</si>
  <si>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</si>
  <si>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</si>
  <si>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</si>
  <si>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</si>
  <si>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</si>
  <si>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</si>
  <si>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</si>
  <si>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</si>
  <si>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</si>
  <si>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</si>
  <si>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</si>
  <si>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</si>
  <si>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</si>
  <si>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</si>
  <si>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</si>
  <si>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</si>
  <si>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</si>
  <si>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</si>
  <si>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</si>
  <si>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</si>
  <si>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</si>
  <si>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</si>
  <si>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</si>
  <si>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</si>
  <si>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</si>
  <si>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</si>
  <si>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</si>
  <si>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</si>
  <si>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</si>
  <si>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</si>
  <si>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</si>
  <si>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</si>
  <si>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</si>
  <si>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</si>
  <si>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</si>
  <si>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</si>
  <si>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</si>
  <si>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</si>
  <si>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</si>
  <si>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</si>
  <si>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</si>
  <si>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</si>
  <si>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</si>
  <si>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</si>
  <si>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</si>
  <si>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</si>
  <si>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</si>
  <si>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</si>
  <si>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</si>
  <si>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</si>
  <si>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</si>
  <si>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</si>
  <si>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</si>
  <si>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</si>
  <si>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</si>
  <si>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</si>
  <si>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</si>
  <si>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</si>
  <si>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</si>
  <si>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</si>
  <si>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</si>
  <si>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</si>
  <si>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</si>
  <si>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</si>
  <si>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</si>
  <si>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</si>
  <si>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</si>
  <si>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</si>
  <si>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</si>
  <si>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</si>
  <si>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</si>
  <si>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</si>
  <si>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</si>
  <si>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</si>
  <si>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</si>
  <si>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</si>
  <si>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</si>
  <si>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</si>
  <si>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</si>
  <si>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</si>
  <si>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</si>
  <si>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</si>
  <si>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</si>
  <si>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</si>
  <si>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</si>
  <si>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</si>
  <si>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</si>
  <si>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</si>
  <si>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</si>
  <si>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</si>
  <si>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</si>
  <si>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</si>
  <si>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</si>
  <si>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</si>
  <si>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</si>
  <si>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</si>
  <si>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</si>
  <si>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</si>
  <si>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</si>
  <si>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</si>
  <si>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</si>
  <si>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</si>
  <si>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</si>
  <si>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</si>
  <si>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</si>
  <si>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</si>
  <si>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</si>
  <si>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</si>
  <si>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</si>
  <si>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</si>
  <si>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</si>
  <si>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</si>
  <si>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</si>
  <si>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</si>
  <si>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</si>
  <si>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</si>
  <si>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</si>
  <si>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</si>
  <si>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</si>
  <si>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</si>
  <si>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</si>
  <si>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</si>
  <si>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</si>
  <si>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</si>
  <si>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</si>
  <si>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</si>
  <si>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</si>
  <si>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</si>
  <si>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</si>
  <si>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</si>
  <si>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</si>
  <si>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</si>
  <si>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</si>
  <si>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</si>
  <si>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</si>
  <si>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</si>
  <si>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</si>
  <si>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</si>
  <si>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</si>
  <si>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</si>
  <si>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</si>
  <si>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</si>
  <si>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</si>
  <si>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</si>
  <si>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</si>
  <si>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</si>
  <si>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</si>
  <si>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</si>
  <si>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</si>
  <si>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</si>
  <si>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</si>
  <si>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</si>
  <si>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</si>
  <si>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</si>
  <si>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</si>
  <si>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</si>
  <si>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</si>
  <si>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</si>
  <si>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</si>
  <si>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</si>
  <si>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</si>
  <si>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</si>
  <si>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</si>
  <si>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</si>
  <si>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</si>
  <si>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</si>
  <si>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</si>
  <si>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</si>
  <si>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</si>
  <si>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</si>
  <si>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</si>
  <si>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</si>
  <si>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</si>
  <si>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</si>
  <si>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</si>
  <si>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</si>
  <si>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</si>
  <si>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</si>
  <si>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</si>
  <si>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</si>
  <si>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</si>
  <si>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</si>
  <si>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</si>
  <si>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</si>
  <si>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</si>
  <si>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</si>
  <si>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</si>
  <si>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</si>
  <si>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</si>
  <si>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</si>
  <si>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</si>
  <si>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</si>
  <si>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</si>
  <si>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</si>
  <si>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</si>
  <si>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</si>
  <si>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</si>
  <si>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</si>
  <si>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</si>
  <si>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</si>
  <si>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</si>
  <si>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</si>
  <si>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</si>
  <si>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</si>
  <si>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</si>
  <si>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</si>
  <si>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</si>
  <si>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</si>
  <si>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</si>
  <si>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</si>
  <si>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</si>
  <si>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</si>
  <si>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</si>
  <si>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</si>
  <si>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</si>
  <si>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</si>
  <si>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</si>
  <si>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</si>
  <si>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</si>
  <si>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</si>
  <si>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</si>
  <si>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</si>
  <si>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</si>
  <si>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</si>
  <si>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</si>
  <si>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</si>
  <si>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</si>
  <si>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</si>
  <si>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</si>
  <si>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</si>
  <si>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</si>
  <si>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</si>
  <si>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</si>
  <si>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</si>
  <si>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</si>
  <si>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</si>
  <si>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</si>
  <si>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</si>
  <si>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</si>
  <si>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</si>
  <si>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</si>
  <si>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</si>
  <si>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</si>
  <si>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</si>
  <si>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</si>
  <si>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</si>
  <si>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</si>
  <si>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</si>
  <si>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</si>
  <si>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</si>
  <si>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</si>
  <si>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</si>
  <si>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</si>
  <si>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</si>
  <si>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</si>
  <si>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</si>
  <si>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</si>
  <si>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</si>
  <si>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</si>
  <si>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</si>
  <si>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</si>
  <si>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</si>
  <si>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</si>
  <si>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</si>
  <si>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</si>
  <si>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</si>
  <si>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</si>
  <si>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</si>
  <si>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</si>
  <si>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</si>
  <si>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</si>
  <si>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</si>
  <si>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</si>
  <si>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</si>
  <si>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</si>
  <si>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</si>
  <si>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</si>
  <si>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</si>
  <si>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</si>
  <si>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</si>
  <si>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</si>
  <si>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</si>
  <si>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</si>
  <si>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</si>
  <si>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</si>
  <si>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</si>
  <si>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</si>
  <si>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</si>
  <si>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</si>
  <si>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</si>
  <si>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</si>
  <si>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</si>
  <si>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</si>
  <si>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</si>
  <si>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</si>
  <si>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</si>
  <si>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</si>
  <si>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</si>
  <si>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</si>
  <si>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</si>
  <si>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</si>
  <si>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</si>
  <si>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</si>
  <si>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</si>
  <si>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</si>
  <si>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</si>
  <si>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</si>
  <si>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</si>
  <si>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</si>
  <si>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</si>
  <si>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</si>
  <si>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</si>
  <si>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</si>
  <si>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</si>
  <si>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</si>
  <si>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</si>
  <si>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</si>
  <si>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</si>
  <si>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</si>
  <si>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</si>
  <si>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</si>
  <si>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</si>
  <si>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</si>
  <si>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</si>
  <si>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</si>
  <si>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</si>
  <si>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</si>
  <si>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</si>
  <si>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</si>
  <si>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</si>
  <si>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</si>
  <si>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</si>
  <si>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</si>
  <si>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</si>
  <si>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</si>
  <si>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</si>
  <si>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</si>
  <si>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</si>
  <si>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</si>
  <si>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</si>
  <si>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</si>
  <si>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</si>
  <si>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</si>
  <si>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</si>
  <si>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</si>
  <si>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</si>
  <si>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</si>
  <si>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</si>
  <si>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</si>
  <si>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</si>
  <si>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</si>
  <si>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</si>
  <si>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</si>
  <si>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</si>
  <si>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</si>
  <si>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</si>
  <si>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</si>
  <si>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</si>
  <si>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</si>
  <si>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</si>
  <si>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</si>
  <si>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</si>
  <si>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</si>
  <si>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</si>
  <si>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</si>
  <si>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</si>
  <si>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</si>
  <si>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</si>
  <si>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</si>
  <si>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</si>
  <si>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</si>
  <si>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</si>
  <si>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</si>
  <si>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</si>
  <si>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</si>
  <si>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</si>
  <si>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</si>
  <si>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</si>
  <si>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</si>
  <si>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</si>
  <si>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</si>
  <si>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</si>
  <si>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</si>
  <si>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</si>
  <si>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</si>
  <si>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</si>
  <si>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</si>
  <si>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</si>
  <si>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</si>
  <si>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</si>
  <si>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</si>
  <si>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</si>
  <si>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</si>
  <si>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</si>
  <si>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</si>
  <si>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</si>
  <si>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</si>
  <si>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</si>
  <si>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</si>
  <si>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</si>
  <si>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</si>
  <si>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</si>
  <si>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</si>
  <si>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</si>
  <si>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</si>
  <si>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</si>
  <si>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</si>
  <si>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</si>
  <si>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</si>
  <si>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</si>
  <si>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</si>
  <si>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</si>
  <si>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</si>
  <si>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</si>
  <si>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</si>
  <si>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</si>
  <si>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</si>
  <si>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</si>
  <si>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</si>
  <si>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</si>
  <si>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</si>
  <si>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</si>
  <si>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</si>
  <si>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</si>
  <si>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</si>
  <si>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</si>
  <si>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</si>
  <si>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</si>
  <si>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</si>
  <si>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</si>
  <si>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</si>
  <si>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</si>
  <si>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</si>
  <si>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</si>
  <si>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</si>
  <si>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</si>
  <si>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</si>
  <si>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</si>
  <si>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</si>
  <si>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</si>
  <si>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</si>
  <si>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</si>
  <si>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</si>
  <si>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</si>
  <si>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</si>
  <si>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</si>
  <si>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</si>
  <si>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</si>
  <si>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</si>
  <si>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</si>
  <si>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</si>
  <si>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</si>
  <si>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</si>
  <si>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</si>
  <si>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</si>
  <si>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</si>
  <si>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</si>
  <si>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</si>
  <si>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</si>
  <si>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</si>
  <si>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</si>
  <si>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</si>
  <si>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</si>
  <si>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</si>
  <si>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</si>
  <si>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</si>
  <si>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</si>
  <si>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</si>
  <si>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</si>
  <si>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</si>
  <si>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</si>
  <si>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</si>
  <si>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</si>
  <si>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</si>
  <si>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</si>
  <si>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</si>
  <si>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</si>
  <si>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</si>
  <si>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</si>
  <si>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</si>
  <si>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</si>
  <si>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</si>
  <si>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</si>
  <si>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</si>
  <si>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</si>
  <si>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</si>
  <si>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</si>
  <si>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</si>
  <si>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</si>
  <si>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</si>
  <si>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</si>
  <si>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</si>
  <si>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</si>
  <si>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</si>
  <si>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</si>
  <si>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</si>
  <si>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</si>
  <si>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</si>
  <si>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</si>
  <si>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</si>
  <si>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</si>
  <si>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</si>
  <si>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</si>
  <si>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</si>
  <si>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</si>
  <si>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</si>
  <si>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</si>
  <si>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</si>
  <si>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</si>
  <si>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</si>
  <si>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</si>
  <si>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</si>
  <si>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</si>
  <si>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</si>
  <si>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</si>
  <si>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</si>
  <si>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</si>
  <si>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</si>
  <si>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</si>
  <si>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</si>
  <si>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</si>
  <si>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</si>
  <si>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</si>
  <si>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</si>
  <si>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</si>
  <si>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</si>
  <si>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</si>
  <si>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</si>
  <si>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</si>
  <si>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</si>
  <si>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</si>
  <si>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</si>
  <si>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</si>
  <si>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</si>
  <si>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</si>
  <si>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</si>
  <si>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</si>
  <si>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</si>
  <si>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</si>
  <si>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</si>
  <si>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</si>
  <si>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</si>
  <si>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</si>
  <si>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</si>
  <si>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</si>
  <si>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</si>
  <si>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</si>
  <si>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</si>
  <si>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</si>
  <si>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</si>
  <si>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</si>
  <si>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</si>
  <si>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</si>
  <si>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</si>
  <si>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</si>
  <si>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</si>
  <si>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</si>
  <si>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</si>
  <si>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</si>
  <si>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</si>
  <si>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</si>
  <si>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</si>
  <si>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</si>
  <si>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</si>
  <si>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</si>
  <si>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</si>
  <si>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</si>
  <si>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</si>
  <si>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</si>
  <si>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</si>
  <si>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</si>
  <si>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</si>
  <si>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</si>
  <si>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</si>
  <si>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</si>
  <si>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</si>
  <si>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</si>
  <si>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</si>
  <si>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</si>
  <si>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</si>
  <si>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</si>
  <si>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</si>
  <si>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</si>
  <si>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</si>
  <si>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</si>
  <si>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</si>
  <si>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</si>
  <si>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</si>
  <si>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</si>
  <si>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</si>
  <si>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</si>
  <si>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</si>
  <si>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</si>
  <si>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</si>
  <si>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</si>
  <si>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</si>
  <si>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</si>
  <si>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</si>
  <si>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</si>
  <si>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</si>
  <si>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</si>
  <si>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</si>
  <si>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</si>
  <si>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</si>
  <si>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</si>
  <si>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</si>
  <si>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</si>
  <si>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</si>
  <si>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</si>
  <si>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</si>
  <si>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</si>
  <si>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</si>
  <si>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</si>
  <si>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</si>
  <si>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</si>
  <si>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</si>
  <si>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</si>
  <si>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</si>
  <si>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</si>
  <si>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</si>
  <si>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</si>
  <si>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</si>
  <si>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</si>
  <si>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</si>
  <si>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</si>
  <si>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</si>
  <si>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</si>
  <si>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</si>
  <si>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</si>
  <si>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</si>
  <si>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</si>
  <si>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</si>
  <si>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</si>
  <si>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</si>
  <si>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</si>
  <si>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</si>
  <si>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</si>
  <si>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</si>
  <si>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</si>
  <si>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</si>
  <si>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</si>
  <si>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</si>
  <si>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</si>
  <si>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</si>
  <si>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</si>
  <si>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</si>
  <si>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</si>
  <si>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</si>
  <si>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</si>
  <si>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</si>
  <si>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</si>
  <si>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</si>
  <si>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</si>
  <si>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</si>
  <si>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</si>
  <si>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</si>
  <si>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</si>
  <si>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</si>
  <si>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</si>
  <si>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</si>
  <si>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</si>
  <si>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</si>
  <si>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</si>
  <si>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</si>
  <si>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</si>
  <si>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</si>
  <si>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</si>
  <si>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</si>
  <si>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</si>
  <si>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</si>
  <si>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</si>
  <si>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</si>
  <si>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</si>
  <si>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</si>
  <si>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</si>
  <si>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</si>
  <si>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</si>
  <si>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</si>
  <si>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</si>
  <si>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</si>
  <si>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</si>
  <si>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</si>
  <si>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</si>
  <si>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</si>
  <si>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</si>
  <si>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</si>
  <si>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</si>
  <si>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</si>
  <si>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</si>
  <si>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</si>
  <si>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</si>
  <si>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</si>
  <si>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</si>
  <si>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</si>
  <si>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</si>
  <si>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</si>
  <si>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</si>
  <si>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</si>
  <si>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</si>
  <si>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</si>
  <si>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</si>
  <si>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</si>
  <si>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</si>
  <si>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</si>
  <si>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</si>
  <si>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</si>
  <si>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</si>
  <si>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</si>
  <si>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</si>
  <si>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</si>
  <si>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</si>
  <si>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</si>
  <si>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</si>
  <si>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</si>
  <si>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</si>
  <si>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</si>
  <si>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</si>
  <si>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</si>
  <si>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</si>
  <si>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</si>
  <si>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</si>
  <si>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</si>
  <si>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</si>
  <si>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</si>
  <si>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</si>
  <si>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</si>
  <si>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</si>
  <si>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</si>
  <si>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</si>
  <si>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</si>
  <si>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</si>
  <si>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</si>
  <si>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</si>
  <si>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</si>
  <si>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</si>
  <si>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</si>
  <si>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</si>
  <si>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</si>
  <si>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</si>
  <si>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</si>
  <si>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</si>
  <si>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</si>
  <si>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</si>
  <si>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</si>
  <si>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</si>
  <si>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</si>
  <si>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</si>
  <si>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</si>
  <si>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</si>
  <si>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</si>
  <si>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</si>
  <si>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</si>
  <si>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</si>
  <si>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</si>
  <si>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</si>
  <si>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</si>
  <si>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</si>
  <si>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</si>
  <si>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</si>
  <si>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</si>
  <si>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</si>
  <si>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</si>
  <si>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</si>
  <si>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</si>
  <si>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</si>
  <si>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</si>
  <si>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</si>
  <si>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</si>
  <si>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</si>
  <si>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</si>
  <si>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</si>
  <si>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</si>
  <si>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</si>
  <si>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</si>
  <si>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</si>
  <si>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</si>
  <si>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</si>
  <si>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</si>
  <si>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</si>
  <si>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</si>
  <si>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</si>
  <si>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</si>
  <si>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</si>
  <si>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</si>
  <si>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</si>
  <si>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</si>
  <si>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</si>
  <si>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</si>
  <si>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</si>
  <si>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</si>
  <si>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</si>
  <si>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</si>
  <si>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</si>
  <si>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</si>
  <si>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</si>
  <si>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</si>
  <si>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</si>
  <si>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</si>
  <si>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</si>
  <si>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</si>
  <si>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</si>
  <si>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</si>
  <si>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</si>
  <si>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</si>
  <si>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</si>
  <si>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</si>
  <si>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</si>
  <si>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</si>
  <si>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</si>
  <si>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</si>
  <si>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</si>
  <si>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</si>
  <si>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</si>
  <si>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</si>
  <si>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</si>
  <si>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</si>
  <si>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</si>
  <si>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</si>
  <si>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</si>
  <si>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</si>
  <si>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</si>
  <si>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</si>
  <si>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</si>
  <si>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</si>
  <si>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</si>
  <si>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</si>
  <si>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</si>
  <si>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</si>
  <si>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</si>
  <si>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</si>
  <si>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</si>
  <si>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</si>
  <si>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</si>
  <si>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</si>
  <si>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</si>
  <si>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</si>
  <si>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</si>
  <si>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</si>
  <si>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</si>
  <si>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</si>
  <si>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</si>
  <si>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</si>
  <si>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</si>
  <si>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</si>
  <si>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</si>
  <si>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</si>
  <si>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</si>
  <si>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</si>
  <si>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</si>
  <si>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</si>
  <si>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</si>
  <si>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</si>
  <si>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</si>
  <si>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</si>
  <si>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</si>
  <si>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</si>
  <si>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</si>
  <si>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</si>
  <si>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</si>
  <si>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</si>
  <si>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</si>
  <si>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</si>
  <si>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</si>
  <si>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</si>
  <si>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</si>
  <si>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</si>
  <si>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</si>
  <si>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</si>
  <si>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</si>
  <si>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</si>
  <si>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</si>
  <si>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</si>
  <si>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</si>
  <si>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</si>
  <si>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</si>
  <si>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</si>
  <si>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</si>
  <si>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</si>
  <si>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</si>
  <si>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</si>
  <si>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</si>
  <si>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</si>
  <si>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</si>
  <si>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</si>
  <si>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</si>
  <si>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</si>
  <si>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</si>
  <si>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</si>
  <si>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</si>
  <si>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</si>
  <si>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</si>
  <si>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</si>
  <si>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</si>
  <si>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</si>
  <si>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</si>
  <si>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</si>
  <si>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</si>
  <si>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</si>
  <si>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</si>
  <si>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</si>
  <si>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</si>
  <si>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</si>
  <si>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</si>
  <si>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</si>
  <si>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</si>
  <si>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</si>
  <si>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</si>
  <si>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</si>
  <si>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</si>
  <si>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</si>
  <si>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</si>
  <si>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</si>
  <si>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</si>
  <si>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</si>
  <si>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</si>
  <si>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</si>
  <si>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</si>
  <si>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</si>
  <si>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</si>
  <si>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</si>
  <si>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</si>
  <si>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</si>
  <si>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</si>
  <si>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</si>
  <si>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</si>
  <si>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</si>
  <si>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</si>
  <si>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</si>
  <si>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</si>
  <si>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</si>
  <si>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</si>
  <si>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</si>
  <si>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</si>
  <si>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</si>
  <si>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</si>
  <si>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</si>
  <si>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</si>
  <si>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</si>
  <si>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</si>
  <si>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</si>
  <si>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</si>
  <si>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</si>
  <si>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</si>
  <si>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</si>
  <si>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</si>
  <si>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</si>
  <si>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</si>
  <si>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</si>
  <si>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</si>
  <si>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</si>
  <si>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</si>
  <si>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</si>
  <si>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</si>
  <si>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</si>
  <si>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</si>
  <si>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</si>
  <si>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</si>
  <si>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</si>
  <si>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</si>
  <si>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</si>
  <si>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</si>
  <si>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</si>
  <si>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</si>
  <si>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</si>
  <si>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</si>
  <si>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</si>
  <si>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</si>
  <si>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</si>
  <si>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</si>
  <si>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</si>
  <si>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</si>
  <si>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</si>
  <si>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</si>
  <si>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</si>
  <si>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</si>
  <si>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</si>
  <si>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</si>
  <si>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</si>
  <si>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</si>
  <si>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</si>
  <si>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</si>
  <si>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</si>
  <si>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</si>
  <si>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</si>
  <si>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</si>
  <si>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</si>
  <si>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</si>
  <si>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</si>
  <si>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</si>
  <si>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</si>
  <si>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</si>
  <si>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</si>
  <si>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</si>
  <si>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</si>
  <si>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</si>
  <si>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</si>
  <si>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</si>
  <si>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</si>
  <si>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</si>
  <si>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</si>
  <si>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</si>
  <si>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</si>
  <si>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</si>
  <si>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</si>
  <si>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</si>
  <si>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</si>
  <si>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</si>
  <si>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</si>
  <si>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</si>
  <si>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</si>
  <si>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</si>
  <si>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</si>
  <si>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</si>
  <si>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</si>
  <si>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</si>
  <si>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</si>
  <si>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</si>
  <si>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</si>
  <si>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</si>
  <si>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</si>
  <si>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</si>
  <si>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</si>
  <si>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</si>
  <si>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</si>
  <si>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</si>
  <si>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</si>
  <si>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</si>
  <si>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</si>
  <si>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</si>
  <si>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</si>
  <si>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</si>
  <si>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</si>
  <si>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</si>
  <si>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</si>
  <si>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</si>
  <si>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</si>
  <si>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</si>
  <si>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</si>
  <si>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</si>
  <si>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</si>
  <si>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</si>
  <si>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</si>
  <si>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</si>
  <si>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</si>
  <si>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</si>
  <si>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</si>
  <si>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</si>
  <si>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</si>
  <si>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</si>
  <si>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</si>
  <si>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</si>
  <si>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</si>
  <si>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</si>
  <si>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</si>
  <si>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</si>
  <si>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</si>
  <si>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</si>
  <si>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</si>
  <si>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</si>
  <si>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</si>
  <si>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</si>
  <si>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</si>
  <si>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</si>
  <si>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</si>
  <si>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</si>
  <si>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</si>
  <si>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</si>
  <si>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</si>
  <si>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</si>
  <si>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</si>
  <si>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</si>
  <si>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</si>
  <si>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</si>
  <si>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</si>
  <si>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</si>
  <si>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</si>
  <si>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</si>
  <si>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</si>
  <si>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</si>
  <si>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</si>
  <si>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</si>
  <si>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</si>
  <si>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</si>
  <si>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</si>
  <si>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</si>
  <si>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</si>
  <si>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</si>
  <si>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</si>
  <si>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</si>
  <si>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</si>
  <si>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</si>
  <si>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</si>
  <si>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</si>
  <si>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</si>
  <si>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</si>
  <si>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</si>
  <si>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</si>
  <si>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</si>
  <si>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</si>
  <si>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</si>
  <si>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</si>
  <si>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</si>
  <si>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</si>
  <si>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</si>
  <si>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</si>
  <si>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</si>
  <si>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</si>
  <si>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</si>
  <si>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</si>
  <si>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</si>
  <si>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</si>
  <si>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</si>
  <si>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</si>
  <si>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</si>
  <si>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</si>
  <si>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</si>
  <si>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</si>
  <si>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</si>
  <si>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</si>
  <si>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</si>
  <si>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</si>
  <si>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</si>
  <si>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</si>
  <si>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</si>
  <si>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</si>
  <si>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</si>
  <si>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</si>
  <si>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</si>
  <si>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</si>
  <si>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</si>
  <si>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</si>
  <si>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</si>
  <si>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</si>
  <si>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</si>
  <si>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</si>
  <si>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</si>
  <si>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</si>
  <si>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</si>
  <si>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</si>
  <si>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</si>
  <si>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</si>
  <si>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</si>
  <si>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</si>
  <si>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</si>
  <si>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</si>
  <si>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</si>
  <si>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</si>
  <si>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</si>
  <si>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</si>
  <si>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</si>
  <si>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</si>
  <si>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</si>
  <si>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</si>
  <si>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</si>
  <si>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</si>
  <si>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</si>
  <si>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</si>
  <si>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</si>
  <si>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</si>
  <si>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</si>
  <si>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</si>
  <si>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</si>
  <si>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</si>
  <si>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</si>
  <si>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</si>
  <si>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</si>
  <si>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</si>
  <si>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</si>
  <si>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</si>
  <si>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</si>
  <si>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</si>
  <si>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</si>
  <si>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</si>
  <si>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</si>
  <si>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</si>
  <si>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</si>
  <si>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</si>
  <si>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</si>
  <si>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</si>
  <si>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</si>
  <si>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</si>
  <si>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</si>
  <si>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</si>
  <si>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</si>
  <si>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</si>
  <si>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</si>
  <si>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</si>
  <si>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</si>
  <si>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</si>
  <si>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</si>
  <si>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</si>
  <si>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</si>
  <si>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</si>
  <si>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</si>
  <si>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</si>
  <si>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</si>
  <si>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</si>
  <si>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</si>
  <si>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</si>
  <si>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</si>
  <si>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</si>
  <si>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</si>
  <si>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</si>
  <si>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</si>
  <si>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</si>
  <si>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</si>
  <si>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</si>
  <si>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</si>
  <si>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</si>
  <si>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</si>
  <si>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</si>
  <si>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</si>
  <si>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</si>
  <si>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</si>
  <si>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</si>
  <si>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</si>
  <si>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</si>
  <si>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</si>
  <si>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</si>
  <si>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</si>
  <si>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</si>
  <si>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</si>
  <si>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</si>
  <si>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</si>
  <si>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</si>
  <si>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</si>
  <si>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</si>
  <si>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</si>
  <si>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</si>
  <si>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</si>
  <si>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</si>
  <si>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</si>
  <si>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</si>
  <si>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</si>
  <si>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</si>
  <si>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</si>
  <si>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</si>
  <si>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</si>
  <si>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</si>
  <si>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</si>
  <si>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</si>
  <si>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</si>
  <si>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</si>
  <si>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</si>
  <si>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</si>
  <si>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</si>
  <si>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</si>
  <si>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</si>
  <si>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</si>
  <si>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</si>
  <si>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</si>
  <si>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</si>
  <si>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</si>
  <si>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</si>
  <si>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</si>
  <si>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</si>
  <si>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</si>
  <si>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</si>
  <si>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</si>
  <si>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</si>
  <si>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</si>
  <si>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</si>
  <si>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</si>
  <si>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</si>
  <si>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</si>
  <si>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</si>
  <si>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</si>
  <si>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</si>
  <si>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</si>
  <si>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</si>
  <si>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</si>
  <si>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</si>
  <si>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</si>
  <si>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</si>
  <si>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</si>
  <si>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</si>
  <si>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</si>
  <si>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</si>
  <si>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</si>
  <si>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</si>
  <si>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</si>
  <si>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</si>
  <si>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</si>
  <si>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</si>
  <si>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</si>
  <si>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</si>
  <si>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</si>
  <si>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</si>
  <si>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</si>
  <si>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</si>
  <si>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</si>
  <si>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</si>
  <si>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</si>
  <si>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</si>
  <si>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</si>
  <si>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</si>
  <si>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</si>
  <si>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</si>
  <si>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</si>
  <si>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</si>
  <si>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</si>
  <si>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</si>
  <si>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</si>
  <si>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</si>
  <si>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</si>
  <si>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</si>
  <si>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</si>
  <si>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</si>
  <si>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</si>
  <si>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</si>
  <si>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</si>
  <si>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</si>
  <si>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</si>
  <si>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</si>
  <si>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</si>
  <si>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</si>
  <si>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</si>
  <si>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</si>
  <si>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</si>
  <si>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</si>
  <si>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</si>
  <si>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</si>
  <si>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</si>
  <si>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</si>
  <si>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</si>
  <si>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</si>
  <si>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</si>
  <si>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</si>
  <si>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</si>
  <si>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</si>
  <si>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</si>
  <si>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</si>
  <si>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</si>
  <si>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</si>
  <si>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</si>
  <si>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</si>
  <si>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</si>
  <si>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</si>
  <si>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</si>
  <si>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</si>
  <si>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</si>
  <si>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</si>
  <si>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</si>
  <si>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</si>
  <si>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</si>
  <si>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</si>
  <si>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</si>
  <si>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</si>
  <si>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</si>
  <si>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</si>
  <si>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</si>
  <si>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</si>
  <si>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</si>
  <si>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</si>
  <si>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</si>
  <si>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</si>
  <si>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</si>
  <si>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</si>
  <si>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</si>
  <si>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</si>
  <si>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</si>
  <si>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</si>
  <si>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</si>
  <si>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</si>
  <si>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</si>
  <si>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</si>
  <si>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</si>
  <si>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</si>
  <si>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</si>
  <si>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</si>
  <si>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</si>
  <si>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</si>
  <si>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</si>
  <si>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</si>
  <si>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</si>
  <si>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</si>
  <si>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</si>
  <si>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</si>
  <si>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</si>
  <si>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</si>
  <si>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</si>
  <si>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</si>
  <si>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</si>
  <si>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</si>
  <si>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</si>
  <si>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</si>
  <si>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</si>
  <si>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</si>
  <si>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</si>
  <si>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</si>
  <si>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</si>
  <si>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</si>
  <si>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</si>
  <si>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</si>
  <si>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</si>
  <si>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</si>
  <si>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</si>
  <si>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</si>
  <si>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</si>
  <si>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</si>
  <si>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</si>
  <si>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</si>
  <si>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</si>
  <si>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</si>
  <si>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</si>
  <si>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</si>
  <si>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</si>
  <si>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</si>
  <si>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</si>
  <si>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</si>
  <si>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</si>
  <si>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</si>
  <si>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</si>
  <si>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</si>
  <si>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</si>
  <si>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</si>
  <si>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</si>
  <si>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</si>
  <si>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</si>
  <si>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</si>
  <si>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</si>
  <si>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</si>
  <si>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</si>
  <si>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</si>
  <si>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</si>
  <si>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</si>
  <si>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</si>
  <si>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</si>
  <si>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</si>
  <si>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</si>
  <si>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</si>
  <si>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</si>
  <si>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</si>
  <si>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</si>
  <si>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</si>
  <si>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</si>
  <si>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</si>
  <si>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</si>
  <si>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</si>
  <si>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</si>
  <si>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</si>
  <si>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</si>
  <si>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</si>
  <si>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</si>
  <si>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</si>
  <si>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</si>
  <si>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</si>
  <si>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</si>
  <si>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</si>
  <si>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</si>
  <si>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</si>
  <si>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</si>
  <si>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</si>
  <si>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</si>
  <si>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</si>
  <si>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</si>
  <si>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</si>
  <si>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</si>
  <si>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</si>
  <si>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</si>
  <si>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</si>
  <si>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</si>
  <si>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</si>
  <si>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</si>
  <si>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</si>
  <si>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</si>
  <si>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</si>
  <si>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</si>
  <si>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</si>
  <si>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</si>
  <si>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</si>
  <si>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</si>
  <si>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</si>
  <si>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</si>
  <si>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</si>
  <si>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</si>
  <si>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</si>
  <si>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</si>
  <si>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</si>
  <si>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</si>
  <si>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</si>
  <si>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</si>
  <si>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</si>
  <si>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</si>
  <si>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</si>
  <si>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</si>
  <si>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</si>
  <si>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</si>
  <si>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</si>
  <si>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</si>
  <si>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</si>
  <si>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</si>
  <si>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</si>
  <si>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</si>
  <si>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</si>
  <si>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</si>
  <si>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</si>
  <si>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</si>
  <si>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</si>
  <si>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</si>
  <si>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</si>
  <si>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</si>
  <si>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</si>
  <si>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</si>
  <si>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</si>
  <si>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</si>
  <si>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</si>
  <si>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</si>
  <si>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</si>
  <si>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</si>
  <si>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</si>
  <si>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</si>
  <si>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</si>
  <si>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</si>
  <si>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</si>
  <si>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</si>
  <si>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</si>
  <si>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</si>
  <si>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</si>
  <si>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</si>
  <si>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</si>
  <si>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</si>
  <si>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</si>
  <si>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</si>
  <si>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</si>
  <si>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</si>
  <si>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</si>
  <si>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</si>
  <si>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</si>
  <si>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</si>
  <si>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</si>
  <si>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</si>
  <si>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</si>
  <si>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</si>
  <si>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</si>
  <si>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</si>
  <si>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</si>
  <si>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</si>
  <si>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</si>
  <si>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</si>
  <si>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</si>
  <si>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</si>
  <si>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</si>
  <si>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</si>
  <si>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</si>
  <si>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</si>
  <si>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</si>
  <si>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</si>
  <si>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</si>
  <si>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</si>
  <si>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</si>
  <si>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</si>
  <si>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</si>
  <si>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</si>
  <si>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</si>
  <si>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</si>
  <si>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</si>
  <si>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</si>
  <si>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</si>
  <si>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</si>
  <si>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</si>
  <si>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</si>
  <si>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</si>
  <si>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</si>
  <si>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</si>
  <si>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</si>
  <si>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</si>
  <si>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</si>
  <si>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</si>
  <si>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</si>
  <si>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</si>
  <si>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</si>
  <si>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</si>
  <si>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</si>
  <si>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</si>
  <si>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</si>
  <si>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</si>
  <si>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</si>
  <si>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</si>
  <si>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</si>
  <si>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</si>
  <si>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</si>
  <si>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</si>
  <si>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</si>
  <si>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</si>
  <si>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</si>
  <si>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</si>
  <si>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</si>
  <si>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</si>
  <si>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</si>
  <si>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</si>
  <si>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</si>
  <si>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</si>
  <si>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</si>
  <si>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</si>
  <si>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</si>
  <si>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</si>
  <si>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</si>
  <si>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</si>
  <si>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</si>
  <si>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</si>
  <si>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</si>
  <si>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</si>
  <si>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</si>
  <si>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</si>
  <si>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</si>
  <si>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</si>
  <si>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</si>
  <si>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</si>
  <si>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</si>
  <si>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</si>
  <si>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</si>
  <si>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</si>
  <si>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</si>
  <si>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</si>
  <si>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</si>
  <si>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</si>
  <si>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</si>
  <si>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</si>
  <si>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</si>
  <si>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</si>
  <si>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</si>
  <si>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</si>
  <si>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</si>
  <si>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</si>
  <si>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</si>
  <si>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</si>
  <si>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</si>
  <si>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</si>
  <si>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</si>
  <si>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</si>
  <si>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</si>
  <si>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</si>
  <si>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</si>
  <si>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</si>
  <si>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</si>
  <si>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</si>
  <si>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</si>
  <si>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</si>
  <si>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</si>
  <si>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</si>
  <si>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</si>
  <si>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</si>
  <si>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</si>
  <si>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</si>
  <si>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</si>
  <si>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</si>
  <si>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</si>
  <si>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</si>
  <si>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</si>
  <si>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</si>
  <si>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</si>
  <si>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</si>
  <si>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</si>
  <si>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</si>
  <si>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</si>
  <si>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</si>
  <si>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</si>
  <si>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</si>
  <si>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</si>
  <si>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</si>
  <si>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</si>
  <si>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</si>
  <si>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</si>
  <si>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</si>
  <si>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</si>
  <si>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</si>
  <si>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</si>
  <si>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</si>
  <si>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</si>
  <si>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</si>
  <si>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</si>
  <si>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</si>
  <si>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</si>
  <si>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</si>
  <si>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</si>
  <si>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</si>
  <si>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</si>
  <si>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</si>
  <si>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</si>
  <si>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</si>
  <si>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</si>
  <si>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</si>
  <si>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</si>
  <si>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</si>
  <si>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</si>
  <si>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</si>
  <si>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</si>
  <si>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</si>
  <si>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</si>
  <si>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</si>
  <si>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</si>
  <si>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</si>
  <si>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</si>
  <si>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</si>
  <si>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</si>
  <si>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</si>
  <si>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</si>
  <si>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</si>
  <si>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</si>
  <si>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</si>
  <si>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</si>
  <si>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</si>
  <si>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</si>
  <si>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</si>
  <si>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</si>
  <si>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</si>
  <si>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</si>
  <si>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</si>
  <si>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</si>
  <si>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</si>
  <si>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</si>
  <si>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</si>
  <si>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</si>
  <si>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</si>
  <si>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</si>
  <si>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</si>
  <si>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</si>
  <si>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</si>
  <si>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</si>
  <si>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</si>
  <si>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</si>
  <si>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</si>
  <si>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</si>
  <si>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</si>
  <si>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</si>
  <si>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</si>
  <si>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</si>
  <si>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</si>
  <si>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</si>
  <si>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</si>
  <si>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</si>
  <si>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</si>
  <si>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</si>
  <si>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</si>
  <si>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</si>
  <si>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</si>
  <si>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</si>
  <si>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</si>
  <si>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</si>
  <si>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</si>
  <si>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</si>
  <si>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</si>
  <si>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</si>
  <si>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</si>
  <si>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</si>
  <si>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</si>
  <si>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</si>
  <si>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</si>
  <si>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</si>
  <si>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</si>
  <si>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</si>
  <si>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</si>
  <si>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</si>
  <si>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</si>
  <si>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</si>
  <si>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</si>
  <si>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</si>
  <si>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</si>
  <si>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</si>
  <si>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</si>
  <si>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</si>
  <si>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</si>
  <si>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</si>
  <si>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</si>
  <si>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</si>
  <si>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</si>
  <si>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</si>
  <si>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</si>
  <si>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</si>
  <si>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</si>
  <si>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</si>
  <si>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</si>
  <si>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</si>
  <si>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</si>
  <si>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</si>
  <si>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</si>
  <si>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</si>
  <si>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</si>
  <si>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</si>
  <si>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</si>
  <si>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</si>
  <si>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</si>
  <si>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</si>
  <si>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</si>
  <si>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</si>
  <si>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</si>
  <si>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</si>
  <si>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</si>
  <si>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</si>
  <si>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</si>
  <si>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</si>
  <si>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</si>
  <si>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</si>
  <si>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</si>
  <si>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</si>
  <si>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</si>
  <si>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</si>
  <si>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</si>
  <si>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</si>
  <si>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</si>
  <si>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</si>
  <si>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</si>
  <si>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</si>
  <si>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</si>
  <si>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</si>
  <si>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</si>
  <si>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</si>
  <si>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</si>
  <si>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</si>
  <si>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</si>
  <si>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</si>
  <si>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</si>
  <si>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</si>
  <si>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</si>
  <si>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</si>
  <si>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</si>
  <si>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</si>
  <si>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</si>
  <si>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</si>
  <si>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</si>
  <si>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</si>
  <si>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</si>
  <si>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</si>
  <si>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</si>
  <si>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</si>
  <si>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</si>
  <si>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</si>
  <si>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</si>
  <si>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</si>
  <si>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</si>
  <si>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</si>
  <si>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</si>
  <si>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</si>
  <si>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</si>
  <si>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</si>
  <si>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</si>
  <si>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</si>
  <si>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</si>
  <si>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</si>
  <si>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</si>
  <si>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</si>
  <si>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</si>
  <si>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</si>
  <si>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</si>
  <si>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</si>
  <si>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</si>
  <si>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</si>
  <si>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</si>
  <si>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</si>
  <si>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</si>
  <si>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</si>
  <si>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</si>
  <si>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</si>
  <si>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</si>
  <si>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</si>
  <si>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</si>
  <si>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</si>
  <si>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</si>
  <si>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</si>
  <si>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</si>
  <si>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</si>
  <si>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</si>
  <si>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</si>
  <si>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</si>
  <si>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</si>
  <si>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</si>
  <si>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</si>
  <si>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</si>
  <si>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</si>
  <si>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</si>
  <si>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</si>
  <si>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</si>
  <si>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</si>
  <si>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</si>
  <si>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</si>
  <si>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</si>
  <si>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</si>
  <si>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</si>
  <si>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</si>
  <si>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</si>
  <si>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</si>
  <si>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</si>
  <si>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</si>
  <si>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</si>
  <si>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</si>
  <si>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</si>
  <si>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</si>
  <si>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</si>
  <si>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</si>
  <si>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</si>
  <si>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</si>
  <si>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</si>
  <si>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</si>
  <si>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</si>
  <si>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</si>
  <si>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</si>
  <si>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</si>
  <si>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</si>
  <si>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</si>
  <si>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</si>
  <si>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</si>
  <si>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</si>
  <si>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</si>
  <si>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</si>
  <si>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</si>
  <si>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</si>
  <si>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</si>
  <si>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</si>
  <si>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</si>
  <si>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</si>
  <si>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</si>
  <si>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</si>
  <si>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</si>
  <si>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</si>
  <si>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</si>
  <si>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</si>
  <si>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</si>
  <si>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</si>
  <si>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</si>
  <si>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</si>
  <si>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</si>
  <si>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</si>
  <si>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</si>
  <si>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</si>
  <si>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</si>
  <si>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</si>
  <si>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</si>
  <si>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</si>
  <si>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</si>
  <si>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</si>
  <si>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</si>
  <si>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</si>
  <si>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</si>
  <si>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</si>
  <si>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</si>
  <si>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</si>
  <si>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</si>
  <si>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</si>
  <si>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</si>
  <si>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</si>
  <si>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</si>
  <si>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</si>
  <si>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</si>
  <si>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</si>
  <si>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</si>
  <si>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</si>
  <si>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</si>
  <si>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</si>
  <si>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</si>
  <si>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</si>
  <si>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</si>
  <si>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</si>
  <si>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</si>
  <si>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</si>
  <si>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</si>
  <si>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</si>
  <si>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</si>
  <si>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</si>
  <si>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</si>
  <si>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</si>
  <si>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</si>
  <si>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</si>
  <si>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</si>
  <si>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</si>
  <si>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</si>
  <si>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</si>
  <si>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</si>
  <si>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</si>
  <si>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</si>
  <si>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</si>
  <si>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</si>
  <si>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</si>
  <si>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</si>
  <si>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</si>
  <si>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</si>
  <si>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</si>
  <si>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</si>
  <si>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</si>
  <si>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</si>
  <si>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</si>
  <si>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</si>
  <si>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</si>
  <si>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</si>
  <si>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</si>
  <si>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</si>
  <si>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</si>
  <si>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</si>
  <si>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</si>
  <si>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</si>
  <si>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</si>
  <si>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</si>
  <si>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</si>
  <si>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</si>
  <si>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</si>
  <si>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</si>
  <si>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</si>
  <si>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</si>
  <si>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</si>
  <si>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</si>
  <si>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</si>
  <si>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</si>
  <si>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</si>
  <si>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</si>
  <si>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</si>
  <si>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</si>
  <si>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</si>
  <si>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</si>
  <si>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</si>
  <si>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</si>
  <si>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</si>
  <si>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</si>
  <si>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</si>
  <si>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</si>
  <si>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</si>
  <si>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</si>
  <si>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</si>
  <si>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</si>
  <si>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</si>
  <si>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</si>
  <si>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</si>
  <si>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</si>
  <si>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</si>
  <si>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</si>
  <si>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</si>
  <si>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</si>
  <si>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</si>
  <si>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</si>
  <si>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</si>
  <si>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</si>
  <si>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</si>
  <si>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</si>
  <si>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</si>
  <si>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</si>
  <si>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</si>
  <si>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</si>
  <si>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</si>
  <si>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</si>
  <si>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</si>
  <si>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</si>
  <si>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</si>
  <si>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</si>
  <si>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</si>
  <si>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</si>
  <si>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</si>
  <si>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</si>
  <si>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</si>
  <si>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</si>
  <si>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</si>
  <si>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</si>
  <si>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</si>
  <si>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</si>
  <si>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</si>
  <si>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</si>
  <si>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</si>
  <si>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</si>
  <si>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</si>
  <si>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</si>
  <si>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</si>
  <si>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</si>
  <si>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</si>
  <si>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</si>
  <si>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</si>
  <si>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</si>
  <si>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</si>
  <si>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</si>
  <si>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</si>
  <si>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</si>
  <si>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</si>
  <si>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</si>
  <si>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</si>
  <si>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</si>
  <si>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</si>
  <si>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</si>
  <si>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</si>
  <si>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</si>
  <si>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</si>
  <si>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</si>
  <si>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</si>
  <si>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</si>
  <si>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</si>
  <si>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</si>
  <si>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</si>
  <si>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</si>
  <si>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</si>
  <si>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</si>
  <si>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</si>
  <si>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</si>
  <si>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</si>
  <si>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</si>
  <si>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</si>
  <si>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</si>
  <si>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</si>
  <si>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</si>
  <si>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</si>
  <si>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</si>
  <si>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</si>
  <si>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</si>
  <si>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</si>
  <si>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</si>
  <si>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</si>
  <si>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</si>
  <si>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</si>
  <si>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</si>
  <si>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</si>
  <si>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</si>
  <si>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</si>
  <si>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</si>
  <si>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</si>
  <si>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</si>
  <si>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</si>
  <si>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</si>
  <si>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</si>
  <si>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</si>
  <si>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</si>
  <si>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</si>
  <si>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</si>
  <si>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</si>
  <si>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</si>
  <si>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</si>
  <si>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</si>
  <si>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</si>
  <si>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</si>
  <si>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</si>
  <si>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</si>
  <si>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</si>
  <si>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</si>
  <si>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</si>
  <si>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</si>
  <si>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</si>
  <si>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</si>
  <si>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</si>
  <si>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</si>
  <si>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</si>
  <si>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</si>
  <si>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</si>
  <si>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</si>
  <si>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</si>
  <si>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</si>
  <si>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</si>
  <si>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</si>
  <si>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</si>
  <si>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</si>
  <si>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</si>
  <si>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</si>
  <si>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</si>
  <si>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</si>
  <si>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</si>
  <si>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</si>
  <si>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</si>
  <si>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</si>
  <si>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</si>
  <si>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</si>
  <si>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</si>
  <si>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</si>
  <si>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</si>
  <si>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</si>
  <si>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</si>
  <si>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</si>
  <si>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</si>
  <si>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</si>
  <si>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</si>
  <si>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</si>
  <si>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</si>
  <si>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</si>
  <si>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</si>
  <si>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</si>
  <si>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</si>
  <si>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</si>
  <si>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</si>
  <si>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</si>
  <si>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</si>
  <si>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</si>
  <si>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</si>
  <si>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</si>
  <si>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</si>
  <si>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</si>
  <si>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</si>
  <si>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</si>
  <si>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</si>
  <si>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</si>
  <si>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</si>
  <si>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</si>
  <si>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</si>
  <si>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</si>
  <si>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</si>
  <si>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</si>
  <si>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</si>
  <si>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</si>
  <si>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</si>
  <si>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</si>
  <si>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</si>
  <si>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</si>
  <si>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</si>
  <si>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</si>
  <si>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</si>
  <si>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</si>
  <si>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</si>
  <si>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</si>
  <si>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</si>
  <si>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</si>
  <si>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</si>
  <si>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</si>
  <si>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</si>
  <si>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</si>
  <si>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</si>
  <si>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</si>
  <si>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</si>
  <si>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</si>
  <si>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</si>
  <si>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</si>
  <si>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</si>
  <si>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</si>
  <si>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</si>
  <si>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</si>
  <si>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</si>
  <si>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</si>
  <si>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</si>
  <si>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</si>
  <si>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</si>
  <si>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</si>
  <si>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</si>
  <si>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</si>
  <si>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</si>
  <si>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</si>
  <si>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</si>
  <si>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</si>
  <si>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</si>
  <si>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</si>
  <si>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</si>
  <si>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</si>
  <si>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</si>
  <si>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</si>
  <si>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</si>
  <si>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</si>
  <si>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</si>
  <si>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</si>
  <si>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</si>
  <si>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</si>
  <si>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</si>
  <si>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</si>
  <si>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</si>
  <si>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</si>
  <si>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</si>
  <si>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</si>
  <si>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</si>
  <si>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</si>
  <si>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</si>
  <si>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</si>
  <si>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</si>
  <si>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</si>
  <si>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</si>
  <si>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</si>
  <si>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</si>
  <si>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</si>
  <si>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</si>
  <si>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</si>
  <si>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</si>
  <si>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</si>
  <si>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</si>
  <si>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</si>
  <si>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</si>
  <si>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</si>
  <si>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</si>
  <si>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</si>
  <si>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</si>
  <si>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</si>
  <si>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</si>
  <si>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</si>
  <si>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</si>
  <si>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</si>
  <si>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</si>
  <si>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</si>
  <si>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</si>
  <si>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</si>
  <si>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</si>
  <si>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</si>
  <si>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</si>
  <si>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</si>
  <si>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</si>
  <si>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</si>
  <si>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</si>
  <si>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</si>
  <si>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</si>
  <si>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</si>
  <si>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</si>
  <si>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</si>
  <si>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</si>
  <si>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</si>
  <si>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</si>
  <si>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</si>
  <si>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</si>
  <si>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</si>
  <si>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</si>
  <si>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</si>
  <si>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</si>
  <si>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</si>
  <si>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</si>
  <si>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</si>
  <si>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</si>
  <si>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</si>
  <si>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</si>
  <si>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</si>
  <si>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</si>
  <si>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</si>
  <si>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</si>
  <si>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</si>
  <si>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</si>
  <si>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</si>
  <si>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</si>
  <si>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</si>
  <si>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</si>
  <si>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</si>
  <si>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</si>
  <si>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</si>
  <si>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</si>
  <si>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</si>
  <si>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</si>
  <si>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</si>
  <si>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</si>
  <si>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</si>
  <si>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</si>
  <si>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</si>
  <si>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</si>
  <si>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</si>
  <si>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</si>
  <si>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</si>
  <si>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</si>
  <si>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</si>
  <si>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</si>
  <si>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</si>
  <si>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</si>
  <si>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</si>
  <si>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</si>
  <si>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</si>
  <si>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</si>
  <si>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</si>
  <si>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</si>
  <si>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</si>
  <si>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</si>
  <si>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</si>
  <si>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</si>
  <si>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</si>
  <si>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</si>
  <si>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</si>
  <si>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</si>
  <si>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</si>
  <si>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</si>
  <si>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</si>
  <si>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</si>
  <si>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</si>
  <si>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</si>
  <si>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</si>
  <si>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</si>
  <si>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</si>
  <si>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</si>
  <si>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</si>
  <si>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</si>
  <si>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</si>
  <si>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</si>
  <si>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</si>
  <si>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</si>
  <si>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</si>
  <si>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</si>
  <si>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</si>
  <si>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</si>
  <si>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</si>
  <si>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</si>
  <si>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</si>
  <si>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</si>
  <si>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</si>
  <si>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</si>
  <si>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</si>
  <si>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</si>
  <si>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</si>
  <si>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</si>
  <si>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</si>
  <si>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</si>
  <si>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</si>
  <si>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</si>
  <si>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</si>
  <si>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</si>
  <si>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</si>
  <si>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</si>
  <si>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</si>
  <si>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</si>
  <si>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</si>
  <si>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</si>
  <si>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</si>
  <si>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</si>
  <si>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</si>
  <si>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</si>
  <si>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</si>
  <si>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</si>
  <si>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</si>
  <si>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</si>
  <si>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</si>
  <si>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</si>
  <si>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</si>
  <si>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</si>
  <si>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</si>
  <si>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</si>
  <si>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</si>
  <si>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</si>
  <si>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</si>
  <si>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</si>
  <si>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</si>
  <si>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</si>
  <si>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</si>
  <si>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</si>
  <si>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</si>
  <si>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</si>
  <si>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</si>
  <si>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</si>
  <si>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</si>
  <si>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</si>
  <si>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</si>
  <si>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</si>
  <si>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</si>
  <si>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</si>
  <si>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</si>
  <si>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</si>
  <si>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</si>
  <si>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</si>
  <si>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</si>
  <si>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</si>
  <si>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</si>
  <si>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</si>
  <si>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</si>
  <si>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</si>
  <si>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</si>
  <si>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</si>
  <si>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</si>
  <si>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</si>
  <si>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</si>
  <si>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</si>
  <si>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</si>
  <si>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</si>
  <si>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</si>
  <si>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</si>
  <si>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</si>
  <si>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</si>
  <si>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</si>
  <si>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</si>
  <si>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</si>
  <si>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</si>
  <si>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</si>
  <si>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</si>
  <si>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</si>
  <si>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</si>
  <si>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</si>
  <si>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</si>
  <si>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</si>
  <si>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</si>
  <si>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</si>
  <si>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</si>
  <si>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</si>
  <si>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</si>
  <si>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</si>
  <si>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</si>
  <si>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</si>
  <si>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</si>
  <si>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</si>
  <si>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</si>
  <si>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</si>
  <si>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</si>
  <si>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</si>
  <si>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</si>
  <si>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</si>
  <si>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</si>
  <si>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</si>
  <si>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</si>
  <si>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</si>
  <si>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</si>
  <si>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</si>
  <si>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</si>
  <si>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</si>
  <si>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</si>
  <si>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</si>
  <si>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</si>
  <si>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</si>
  <si>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</si>
  <si>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</si>
  <si>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</si>
  <si>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</si>
  <si>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</si>
  <si>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</si>
  <si>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</si>
  <si>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</si>
  <si>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</si>
  <si>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</si>
  <si>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</si>
  <si>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</si>
  <si>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</si>
  <si>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</si>
  <si>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</si>
  <si>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</si>
  <si>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</si>
  <si>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</si>
  <si>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</si>
  <si>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</si>
  <si>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</si>
  <si>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</si>
  <si>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</si>
  <si>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</si>
  <si>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</si>
  <si>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</si>
  <si>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</si>
  <si>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</si>
  <si>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</si>
  <si>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</si>
  <si>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</si>
  <si>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</si>
  <si>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</si>
  <si>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</si>
  <si>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</si>
  <si>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</si>
  <si>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</si>
  <si>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</si>
  <si>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</si>
  <si>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</si>
  <si>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</si>
  <si>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</si>
  <si>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</si>
  <si>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</si>
  <si>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</si>
  <si>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</si>
  <si>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</si>
  <si>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</si>
  <si>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</si>
  <si>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</si>
  <si>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</si>
  <si>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</si>
  <si>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</si>
  <si>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</si>
  <si>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</si>
  <si>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</si>
  <si>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</si>
  <si>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</si>
  <si>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</si>
  <si>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</si>
  <si>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</si>
  <si>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</si>
  <si>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</si>
  <si>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</si>
  <si>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</si>
  <si>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</si>
  <si>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</si>
  <si>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</si>
  <si>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</si>
  <si>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</si>
  <si>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</si>
  <si>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</si>
  <si>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</si>
  <si>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</si>
  <si>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</si>
  <si>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</si>
  <si>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</si>
  <si>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</si>
  <si>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</si>
  <si>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</si>
  <si>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</si>
  <si>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</si>
  <si>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</si>
  <si>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</si>
  <si>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</si>
  <si>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</si>
  <si>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</si>
  <si>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</si>
  <si>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</si>
  <si>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</si>
  <si>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</si>
  <si>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</si>
  <si>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</si>
  <si>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</si>
  <si>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</si>
  <si>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</si>
  <si>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</si>
  <si>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</si>
  <si>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</si>
  <si>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</si>
  <si>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</si>
  <si>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</si>
  <si>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</si>
  <si>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</si>
  <si>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</si>
  <si>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</si>
  <si>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</si>
  <si>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</si>
  <si>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</si>
  <si>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</si>
  <si>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</si>
  <si>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</si>
  <si>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</si>
  <si>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</si>
  <si>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</si>
  <si>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</si>
  <si>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</si>
  <si>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</si>
  <si>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</si>
  <si>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</si>
  <si>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</si>
  <si>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</si>
  <si>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</si>
  <si>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</si>
  <si>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</si>
  <si>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</si>
  <si>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</si>
  <si>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</si>
  <si>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</si>
  <si>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</si>
  <si>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</si>
  <si>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</si>
  <si>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</si>
  <si>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</si>
  <si>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</si>
  <si>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</si>
  <si>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</si>
  <si>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</si>
  <si>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</si>
  <si>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</si>
  <si>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</si>
  <si>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</si>
  <si>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</si>
  <si>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</si>
  <si>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</si>
  <si>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</si>
  <si>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</si>
  <si>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</si>
  <si>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</si>
  <si>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</si>
  <si>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</si>
  <si>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</si>
  <si>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</si>
  <si>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</si>
  <si>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</si>
  <si>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</si>
  <si>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</si>
  <si>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</si>
  <si>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</si>
  <si>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</si>
  <si>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</si>
  <si>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</si>
  <si>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</si>
  <si>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</si>
  <si>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</si>
  <si>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</si>
  <si>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</si>
  <si>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</si>
  <si>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</si>
  <si>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</si>
  <si>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</si>
  <si>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</si>
  <si>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</si>
  <si>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</si>
  <si>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</si>
  <si>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</si>
  <si>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</si>
  <si>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</si>
  <si>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</si>
  <si>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</si>
  <si>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</si>
  <si>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</si>
  <si>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</si>
  <si>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</si>
  <si>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</si>
  <si>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</si>
  <si>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</si>
  <si>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</si>
  <si>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</si>
  <si>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</si>
  <si>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</si>
  <si>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</si>
  <si>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</si>
  <si>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</si>
  <si>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</si>
  <si>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</si>
  <si>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</si>
  <si>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</si>
  <si>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</si>
  <si>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</si>
  <si>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</si>
  <si>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</si>
  <si>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</si>
  <si>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</si>
  <si>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</si>
  <si>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</si>
  <si>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</si>
  <si>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</si>
  <si>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</si>
  <si>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</si>
  <si>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</si>
  <si>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</si>
  <si>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</si>
  <si>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</si>
  <si>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</si>
  <si>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</si>
  <si>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</si>
  <si>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</si>
  <si>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</si>
  <si>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</si>
  <si>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</si>
  <si>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</si>
  <si>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</si>
  <si>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</si>
  <si>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</si>
  <si>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</si>
  <si>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</si>
  <si>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</si>
  <si>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</si>
  <si>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</si>
  <si>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</si>
  <si>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</si>
  <si>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</si>
  <si>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</si>
  <si>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</si>
  <si>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</si>
  <si>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</si>
  <si>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</si>
  <si>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</si>
  <si>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</si>
  <si>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</si>
  <si>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</si>
  <si>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</si>
  <si>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</si>
  <si>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</si>
  <si>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</si>
  <si>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</si>
  <si>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</si>
  <si>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</si>
  <si>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</si>
  <si>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</si>
  <si>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</si>
  <si>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</si>
  <si>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</si>
  <si>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</si>
  <si>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</si>
  <si>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</si>
  <si>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</si>
  <si>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</si>
  <si>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</si>
  <si>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</si>
  <si>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</si>
  <si>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</si>
  <si>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</si>
  <si>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</si>
  <si>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</si>
  <si>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</si>
  <si>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</si>
  <si>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</si>
  <si>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</si>
  <si>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</si>
  <si>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</si>
  <si>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</si>
  <si>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</si>
  <si>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</si>
  <si>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</si>
  <si>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</si>
  <si>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</si>
  <si>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</si>
  <si>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</si>
  <si>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</si>
  <si>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</si>
  <si>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</si>
  <si>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</si>
  <si>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</si>
  <si>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</si>
  <si>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</si>
  <si>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</si>
  <si>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</si>
  <si>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</si>
  <si>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</si>
  <si>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</si>
  <si>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</si>
  <si>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</si>
  <si>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</si>
  <si>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</si>
  <si>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</si>
  <si>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</si>
  <si>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</si>
  <si>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</si>
  <si>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</si>
  <si>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</si>
  <si>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</si>
  <si>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</si>
  <si>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</si>
  <si>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</si>
  <si>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</si>
  <si>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</si>
  <si>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</si>
  <si>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</si>
  <si>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</si>
  <si>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</si>
  <si>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</si>
  <si>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</si>
  <si>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</si>
  <si>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</si>
  <si>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</si>
  <si>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</si>
  <si>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</si>
  <si>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</si>
  <si>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</si>
  <si>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</si>
  <si>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</si>
  <si>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</si>
  <si>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</si>
  <si>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</si>
  <si>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</si>
  <si>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</si>
  <si>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</si>
  <si>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</si>
  <si>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</si>
  <si>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</si>
  <si>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</si>
  <si>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</si>
  <si>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</si>
  <si>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</si>
  <si>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</si>
  <si>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</si>
  <si>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</si>
  <si>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</si>
  <si>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</si>
  <si>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</si>
  <si>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</si>
  <si>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</si>
  <si>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</si>
  <si>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</si>
  <si>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</si>
  <si>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</si>
  <si>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</si>
  <si>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</si>
  <si>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</si>
  <si>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</si>
  <si>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</si>
  <si>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</si>
  <si>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</si>
  <si>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</si>
  <si>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</si>
  <si>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</si>
  <si>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</si>
  <si>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</si>
  <si>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</si>
  <si>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</si>
  <si>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</si>
  <si>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</si>
  <si>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</si>
  <si>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</si>
  <si>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</si>
  <si>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</si>
  <si>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</si>
  <si>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</si>
  <si>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</si>
  <si>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</si>
  <si>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</si>
  <si>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</si>
  <si>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</si>
  <si>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</si>
  <si>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</si>
  <si>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</si>
  <si>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</si>
  <si>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</si>
  <si>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</si>
  <si>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</si>
  <si>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</si>
  <si>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</si>
  <si>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</si>
  <si>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</si>
  <si>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</si>
  <si>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</si>
  <si>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</si>
  <si>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</si>
  <si>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</si>
  <si>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</si>
  <si>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</si>
  <si>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</si>
  <si>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</si>
  <si>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</si>
  <si>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</si>
  <si>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</si>
  <si>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</si>
  <si>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</si>
  <si>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</si>
  <si>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</si>
  <si>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</si>
  <si>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</si>
  <si>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</si>
  <si>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</si>
  <si>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</si>
  <si>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</si>
  <si>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</si>
  <si>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</si>
  <si>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</si>
  <si>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</si>
  <si>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</si>
  <si>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</si>
  <si>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</si>
  <si>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</si>
  <si>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</si>
  <si>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</si>
  <si>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</si>
  <si>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</si>
  <si>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</si>
  <si>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</si>
  <si>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</si>
  <si>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</si>
  <si>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</si>
  <si>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</si>
  <si>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</si>
  <si>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</si>
  <si>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</si>
  <si>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</si>
  <si>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</si>
  <si>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</si>
  <si>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</si>
  <si>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</si>
  <si>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</si>
  <si>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</si>
  <si>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</si>
  <si>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</si>
  <si>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</si>
  <si>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</si>
  <si>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</si>
  <si>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</si>
  <si>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</si>
  <si>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</si>
  <si>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</si>
  <si>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</si>
  <si>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</si>
  <si>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</si>
  <si>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</si>
  <si>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</si>
  <si>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</si>
  <si>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</si>
  <si>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</si>
  <si>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</si>
  <si>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</si>
  <si>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</si>
  <si>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</si>
  <si>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</si>
  <si>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</si>
  <si>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</si>
  <si>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</si>
  <si>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</si>
  <si>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</si>
  <si>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</si>
  <si>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</si>
  <si>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</si>
  <si>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</si>
  <si>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</si>
  <si>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</si>
  <si>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</si>
  <si>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</si>
  <si>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</si>
  <si>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</si>
  <si>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</si>
  <si>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</si>
  <si>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</si>
  <si>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</si>
  <si>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</si>
  <si>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</si>
  <si>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</si>
  <si>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</si>
  <si>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</si>
  <si>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</si>
  <si>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</si>
  <si>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</si>
  <si>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</si>
  <si>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</si>
  <si>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</si>
  <si>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</si>
  <si>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</si>
  <si>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</si>
  <si>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</si>
  <si>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</si>
  <si>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</si>
  <si>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</si>
  <si>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</si>
  <si>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</si>
  <si>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</si>
  <si>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</si>
  <si>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</si>
  <si>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</si>
  <si>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</si>
  <si>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</si>
  <si>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</si>
  <si>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</si>
  <si>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</si>
  <si>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</si>
  <si>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</si>
  <si>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</si>
  <si>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</si>
  <si>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</si>
  <si>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</si>
  <si>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</si>
  <si>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</si>
  <si>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</si>
  <si>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</si>
  <si>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</si>
  <si>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</si>
  <si>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</si>
  <si>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</si>
  <si>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</si>
  <si>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</si>
  <si>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</si>
  <si>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</si>
  <si>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</si>
  <si>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</si>
  <si>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</si>
  <si>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</si>
  <si>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</si>
  <si>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</si>
  <si>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</si>
  <si>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</si>
  <si>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</si>
  <si>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</si>
  <si>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</si>
  <si>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</si>
  <si>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</si>
  <si>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</si>
  <si>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</si>
  <si>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</si>
  <si>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</si>
  <si>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</si>
  <si>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</si>
  <si>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</si>
  <si>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</si>
  <si>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</si>
  <si>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</si>
  <si>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</si>
  <si>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</si>
  <si>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</si>
  <si>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</si>
  <si>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</si>
  <si>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</si>
  <si>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</si>
  <si>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</si>
  <si>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</si>
  <si>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</si>
  <si>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</si>
  <si>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</si>
  <si>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</si>
  <si>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</si>
  <si>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</si>
  <si>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</si>
  <si>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</si>
  <si>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</si>
  <si>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</si>
  <si>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</si>
  <si>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</si>
  <si>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</si>
  <si>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</si>
  <si>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</si>
  <si>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</si>
  <si>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</si>
  <si>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</si>
  <si>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</si>
  <si>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</si>
  <si>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</si>
  <si>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</si>
  <si>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</si>
  <si>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</si>
  <si>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</si>
  <si>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</si>
  <si>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</si>
  <si>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</si>
  <si>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</si>
  <si>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</si>
  <si>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</si>
  <si>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</si>
  <si>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</si>
  <si>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</si>
  <si>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</si>
  <si>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</si>
  <si>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</si>
  <si>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</si>
  <si>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</si>
  <si>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</si>
  <si>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</si>
  <si>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</si>
  <si>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</si>
  <si>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</si>
  <si>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</si>
  <si>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</si>
  <si>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</si>
  <si>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</si>
  <si>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</si>
  <si>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</si>
  <si>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</si>
  <si>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</si>
  <si>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</si>
  <si>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</si>
  <si>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</si>
  <si>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</si>
  <si>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</si>
  <si>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</si>
  <si>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</si>
  <si>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</si>
  <si>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</si>
  <si>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</si>
  <si>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</si>
  <si>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</si>
  <si>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</si>
  <si>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</si>
  <si>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</si>
  <si>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</si>
  <si>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</si>
  <si>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</si>
  <si>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</si>
  <si>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</si>
  <si>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</si>
  <si>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</si>
  <si>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</si>
  <si>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</si>
  <si>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</si>
  <si>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</si>
  <si>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</si>
  <si>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</si>
  <si>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</si>
  <si>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</si>
  <si>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</si>
  <si>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</si>
  <si>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</si>
  <si>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</si>
  <si>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</si>
  <si>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</si>
  <si>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</si>
  <si>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</si>
  <si>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</si>
  <si>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</si>
  <si>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</si>
  <si>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</si>
  <si>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</si>
  <si>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</si>
  <si>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</si>
  <si>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</si>
  <si>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</si>
  <si>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</si>
  <si>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</si>
  <si>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</si>
  <si>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</si>
  <si>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</si>
  <si>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</si>
  <si>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</si>
  <si>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</si>
  <si>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</si>
  <si>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</si>
  <si>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</si>
  <si>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</si>
  <si>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</si>
  <si>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</si>
  <si>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</si>
  <si>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</si>
  <si>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</si>
  <si>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</si>
  <si>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</si>
  <si>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</si>
  <si>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</si>
  <si>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</si>
  <si>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</si>
  <si>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</si>
  <si>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</si>
  <si>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</si>
  <si>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</si>
  <si>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</si>
  <si>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</si>
  <si>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</si>
  <si>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</si>
  <si>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</si>
  <si>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</si>
  <si>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</si>
  <si>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</si>
  <si>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</si>
  <si>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</si>
  <si>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</si>
  <si>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</si>
  <si>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</si>
  <si>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</si>
  <si>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</si>
  <si>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</si>
  <si>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</si>
  <si>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</si>
  <si>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</si>
  <si>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</si>
  <si>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</si>
  <si>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</si>
  <si>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</si>
  <si>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</si>
  <si>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</si>
  <si>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</si>
  <si>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</si>
  <si>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</si>
  <si>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</si>
  <si>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</si>
  <si>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</si>
  <si>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</si>
  <si>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</si>
  <si>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</si>
  <si>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</si>
  <si>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</si>
  <si>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</si>
  <si>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</si>
  <si>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</si>
  <si>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</si>
  <si>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</si>
  <si>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</si>
  <si>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</si>
  <si>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</si>
  <si>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</si>
  <si>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</si>
  <si>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</si>
  <si>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</si>
  <si>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</si>
  <si>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</si>
  <si>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</si>
  <si>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</si>
  <si>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</si>
  <si>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</si>
  <si>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</si>
  <si>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</si>
  <si>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</si>
  <si>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</si>
  <si>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</si>
  <si>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</si>
  <si>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</si>
  <si>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</si>
  <si>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</si>
  <si>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</si>
  <si>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</si>
  <si>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</si>
  <si>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</si>
  <si>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</si>
  <si>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</si>
  <si>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</si>
  <si>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</si>
  <si>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</si>
  <si>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</si>
  <si>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</si>
  <si>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</si>
  <si>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</si>
  <si>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</si>
  <si>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</si>
  <si>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</si>
  <si>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</si>
  <si>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</si>
  <si>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</si>
  <si>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</si>
  <si>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</si>
  <si>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</si>
  <si>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</si>
  <si>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</si>
  <si>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</si>
  <si>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</si>
  <si>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</si>
  <si>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</si>
  <si>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</si>
  <si>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</si>
  <si>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</si>
  <si>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</si>
  <si>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</si>
  <si>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</si>
  <si>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</si>
  <si>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</si>
  <si>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</si>
  <si>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</si>
  <si>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</si>
  <si>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</si>
  <si>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</si>
  <si>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</si>
  <si>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</si>
  <si>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</si>
  <si>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</si>
  <si>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</si>
  <si>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</si>
  <si>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</si>
  <si>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</si>
  <si>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</si>
  <si>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</si>
  <si>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</si>
  <si>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</si>
  <si>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</si>
  <si>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</si>
  <si>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</si>
  <si>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</si>
  <si>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</si>
  <si>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</si>
  <si>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</si>
  <si>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</si>
  <si>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</si>
  <si>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</si>
  <si>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</si>
  <si>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</si>
  <si>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</si>
  <si>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</si>
  <si>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</si>
  <si>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</si>
  <si>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</si>
  <si>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</si>
  <si>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</si>
  <si>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</si>
  <si>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</si>
  <si>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</si>
  <si>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</si>
  <si>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</si>
  <si>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</si>
  <si>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</si>
  <si>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</si>
  <si>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</si>
  <si>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</si>
  <si>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</si>
  <si>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</si>
  <si>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</si>
  <si>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</si>
  <si>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</si>
  <si>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</si>
  <si>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</si>
  <si>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</si>
  <si>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</si>
  <si>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</si>
  <si>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</si>
  <si>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</si>
  <si>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</si>
  <si>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</si>
  <si>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</si>
  <si>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</si>
  <si>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</si>
  <si>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</si>
  <si>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</si>
  <si>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</si>
  <si>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</si>
  <si>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</si>
  <si>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</si>
  <si>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</si>
  <si>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</si>
  <si>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</si>
  <si>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</si>
  <si>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</si>
  <si>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</si>
  <si>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</si>
  <si>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</si>
  <si>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</si>
  <si>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</si>
  <si>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</si>
  <si>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</si>
  <si>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</si>
  <si>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</si>
  <si>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</si>
  <si>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</si>
  <si>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</si>
  <si>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</si>
  <si>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</si>
  <si>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</si>
  <si>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</si>
  <si>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</si>
  <si>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</si>
  <si>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</si>
  <si>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</si>
  <si>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</si>
  <si>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</si>
  <si>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</si>
  <si>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</si>
  <si>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</si>
  <si>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</si>
  <si>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</si>
  <si>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</si>
  <si>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</si>
  <si>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</si>
  <si>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</si>
  <si>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</si>
  <si>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</si>
  <si>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</si>
  <si>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</si>
  <si>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</si>
  <si>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</si>
  <si>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</si>
  <si>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</si>
  <si>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</si>
  <si>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</si>
  <si>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</si>
  <si>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</si>
  <si>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</si>
  <si>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</si>
  <si>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</si>
  <si>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</si>
  <si>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</si>
  <si>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</si>
  <si>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</si>
  <si>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</si>
  <si>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</si>
  <si>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</si>
  <si>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</si>
  <si>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</si>
  <si>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</si>
  <si>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</si>
  <si>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</si>
  <si>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</si>
  <si>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</si>
  <si>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</si>
  <si>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</si>
  <si>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</si>
  <si>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</si>
  <si>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</si>
  <si>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</si>
  <si>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</si>
  <si>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</si>
  <si>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</si>
  <si>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</si>
  <si>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</si>
  <si>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</si>
  <si>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</si>
  <si>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</si>
  <si>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</si>
  <si>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</si>
  <si>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</si>
  <si>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</si>
  <si>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</si>
  <si>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</si>
  <si>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</si>
  <si>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</si>
  <si>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</si>
  <si>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</si>
  <si>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</si>
  <si>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</si>
  <si>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</si>
  <si>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</si>
  <si>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</si>
  <si>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</si>
  <si>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</si>
  <si>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</si>
  <si>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</si>
  <si>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</si>
  <si>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</si>
  <si>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</si>
  <si>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</si>
  <si>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</si>
  <si>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</si>
  <si>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</si>
  <si>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</si>
  <si>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</si>
  <si>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</si>
  <si>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</si>
  <si>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</si>
  <si>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</si>
  <si>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</si>
  <si>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</si>
  <si>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</si>
  <si>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</si>
  <si>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</si>
  <si>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</si>
  <si>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</si>
  <si>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</si>
  <si>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</si>
  <si>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</si>
  <si>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</si>
  <si>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</si>
  <si>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</si>
  <si>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</si>
  <si>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</si>
  <si>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</si>
  <si>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</si>
  <si>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</si>
  <si>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</si>
  <si>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</si>
  <si>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</si>
  <si>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</si>
  <si>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</si>
  <si>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</si>
  <si>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</si>
  <si>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</si>
  <si>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</si>
  <si>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</si>
  <si>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</si>
  <si>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</si>
  <si>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</si>
  <si>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</si>
  <si>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</si>
  <si>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</si>
  <si>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</si>
  <si>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</si>
  <si>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</si>
  <si>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</si>
  <si>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</si>
  <si>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</si>
  <si>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</si>
  <si>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</si>
  <si>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</si>
  <si>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</si>
  <si>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</si>
  <si>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</si>
  <si>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</si>
  <si>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</si>
  <si>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</si>
  <si>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</si>
  <si>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</si>
  <si>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</si>
  <si>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</si>
  <si>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</si>
  <si>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</si>
  <si>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</si>
  <si>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</si>
  <si>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</si>
  <si>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</si>
  <si>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</si>
  <si>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</si>
  <si>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</si>
  <si>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</si>
  <si>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</si>
  <si>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</si>
  <si>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</si>
  <si>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</si>
  <si>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</si>
  <si>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</si>
  <si>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</si>
  <si>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</si>
  <si>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</si>
  <si>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</si>
  <si>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</si>
  <si>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</si>
  <si>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</si>
  <si>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</si>
  <si>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</si>
  <si>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</si>
  <si>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</si>
  <si>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</si>
  <si>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</si>
  <si>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</si>
  <si>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</si>
  <si>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</si>
  <si>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</si>
  <si>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</si>
  <si>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</si>
  <si>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</si>
  <si>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</si>
  <si>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</si>
  <si>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</si>
  <si>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</si>
  <si>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</si>
  <si>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</si>
  <si>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</si>
  <si>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</si>
  <si>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</si>
  <si>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</si>
  <si>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</si>
  <si>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</si>
  <si>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</si>
  <si>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</si>
  <si>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</si>
  <si>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</si>
  <si>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</si>
  <si>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</si>
  <si>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</si>
  <si>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</si>
  <si>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</si>
  <si>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</si>
  <si>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</si>
  <si>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</si>
  <si>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</si>
  <si>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</si>
  <si>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</si>
  <si>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</si>
  <si>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</si>
  <si>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</si>
  <si>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</si>
  <si>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</si>
  <si>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</si>
  <si>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</si>
  <si>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</si>
  <si>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</si>
  <si>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</si>
  <si>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</si>
  <si>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</si>
  <si>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</si>
  <si>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</si>
  <si>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</si>
  <si>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</si>
  <si>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</si>
  <si>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</si>
  <si>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</si>
  <si>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</si>
  <si>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</si>
  <si>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</si>
  <si>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</si>
  <si>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</si>
  <si>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</si>
  <si>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</si>
  <si>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</si>
  <si>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</si>
  <si>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</si>
  <si>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</si>
  <si>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</si>
  <si>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</si>
  <si>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</si>
  <si>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</si>
  <si>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</si>
  <si>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</si>
  <si>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</si>
  <si>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</si>
  <si>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</si>
  <si>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</si>
  <si>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</si>
  <si>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</si>
  <si>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</si>
  <si>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</si>
  <si>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</si>
  <si>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</si>
  <si>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</si>
  <si>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</si>
  <si>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</si>
  <si>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</si>
  <si>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</si>
  <si>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</si>
  <si>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</si>
  <si>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</si>
  <si>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</si>
  <si>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</si>
  <si>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</si>
  <si>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</si>
  <si>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</si>
  <si>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</si>
  <si>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</si>
  <si>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</si>
  <si>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</si>
  <si>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</si>
  <si>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</si>
  <si>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</si>
  <si>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</si>
  <si>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</si>
  <si>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</si>
  <si>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</si>
  <si>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</si>
  <si>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</si>
  <si>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</si>
  <si>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</si>
  <si>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</si>
  <si>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</si>
  <si>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</si>
  <si>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</si>
  <si>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</si>
  <si>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</si>
  <si>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</si>
  <si>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</si>
  <si>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</si>
  <si>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</si>
  <si>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</si>
  <si>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</si>
  <si>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</si>
  <si>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</si>
  <si>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</si>
  <si>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</si>
  <si>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</si>
  <si>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</si>
  <si>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</si>
  <si>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</si>
  <si>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</si>
  <si>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</si>
  <si>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</si>
  <si>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</si>
  <si>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</si>
  <si>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</si>
  <si>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</si>
  <si>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</si>
  <si>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</si>
  <si>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</si>
  <si>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</si>
  <si>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</si>
  <si>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</si>
  <si>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</si>
  <si>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</si>
  <si>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</si>
  <si>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</si>
  <si>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</si>
  <si>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</si>
  <si>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</si>
  <si>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</si>
  <si>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</si>
  <si>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</si>
  <si>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</si>
  <si>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</si>
  <si>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</si>
  <si>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</si>
  <si>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</si>
  <si>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</si>
  <si>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</si>
  <si>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</si>
  <si>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</si>
  <si>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</si>
  <si>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</si>
  <si>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</si>
  <si>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</si>
  <si>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</si>
  <si>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</si>
  <si>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</si>
  <si>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</si>
  <si>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</si>
  <si>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</si>
  <si>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</si>
  <si>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</si>
  <si>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</si>
  <si>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</si>
  <si>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</si>
  <si>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</si>
  <si>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</si>
  <si>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</si>
  <si>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</si>
  <si>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</si>
  <si>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</si>
  <si>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</si>
  <si>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</si>
  <si>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</si>
  <si>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</si>
  <si>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</si>
  <si>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</si>
  <si>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</si>
  <si>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</si>
  <si>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</si>
  <si>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</si>
  <si>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</si>
  <si>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</si>
  <si>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</si>
  <si>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</si>
  <si>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</si>
  <si>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</si>
  <si>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</si>
  <si>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</si>
  <si>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</si>
  <si>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</si>
  <si>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</si>
  <si>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</si>
  <si>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</si>
  <si>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</si>
  <si>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</si>
  <si>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</si>
  <si>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</si>
  <si>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</si>
  <si>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</si>
  <si>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</si>
  <si>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</si>
  <si>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</si>
  <si>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</si>
  <si>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</si>
  <si>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</si>
  <si>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</si>
  <si>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</si>
  <si>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</si>
  <si>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</si>
  <si>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</si>
  <si>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</si>
  <si>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</si>
  <si>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</si>
  <si>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</si>
  <si>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</si>
  <si>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</si>
  <si>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</si>
  <si>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</si>
  <si>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</si>
  <si>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</si>
  <si>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</si>
  <si>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</si>
  <si>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</si>
  <si>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</si>
  <si>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</si>
  <si>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</si>
  <si>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</si>
  <si>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</si>
  <si>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</si>
  <si>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</si>
  <si>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</si>
  <si>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</si>
  <si>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</si>
  <si>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</si>
  <si>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</si>
  <si>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</si>
  <si>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</si>
  <si>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</si>
  <si>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</si>
  <si>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</si>
  <si>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</si>
  <si>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</si>
  <si>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</si>
  <si>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</si>
  <si>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</si>
  <si>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</si>
  <si>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</si>
  <si>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</si>
  <si>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</si>
  <si>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</si>
  <si>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</si>
  <si>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</si>
  <si>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</si>
  <si>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</si>
  <si>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</si>
  <si>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</si>
  <si>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</si>
  <si>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</si>
  <si>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</si>
  <si>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</si>
  <si>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</si>
  <si>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</si>
  <si>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</si>
  <si>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</si>
  <si>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</si>
  <si>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</si>
  <si>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</si>
  <si>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</si>
  <si>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</si>
  <si>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</si>
  <si>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</si>
  <si>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</si>
  <si>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</si>
  <si>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</si>
  <si>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</si>
  <si>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</si>
  <si>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</si>
  <si>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</si>
  <si>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</si>
  <si>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</si>
  <si>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</si>
  <si>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</si>
  <si>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</si>
  <si>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</si>
  <si>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</si>
  <si>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</si>
  <si>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</si>
  <si>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</si>
  <si>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</si>
  <si>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</si>
  <si>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</si>
  <si>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</si>
  <si>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</si>
  <si>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</si>
  <si>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</si>
  <si>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</si>
  <si>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</si>
  <si>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</si>
  <si>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</si>
  <si>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</si>
  <si>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</si>
  <si>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</si>
  <si>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</si>
  <si>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</si>
  <si>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</si>
  <si>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</si>
  <si>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</si>
  <si>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</si>
  <si>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</si>
  <si>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</si>
  <si>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</si>
  <si>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</si>
  <si>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</si>
  <si>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</si>
  <si>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</si>
  <si>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</si>
  <si>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</si>
  <si>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</si>
  <si>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</si>
  <si>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</si>
  <si>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</si>
  <si>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</si>
  <si>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</si>
  <si>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</si>
  <si>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</si>
  <si>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</si>
  <si>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</si>
  <si>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</si>
  <si>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</si>
  <si>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</si>
  <si>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</si>
  <si>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</si>
  <si>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</si>
  <si>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</si>
  <si>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</si>
  <si>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</si>
  <si>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</si>
  <si>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</si>
  <si>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</si>
  <si>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</si>
  <si>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</si>
  <si>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</si>
  <si>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</si>
  <si>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</si>
  <si>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</si>
  <si>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</si>
  <si>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</si>
  <si>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</si>
  <si>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</si>
  <si>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</si>
  <si>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</si>
  <si>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</si>
  <si>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</si>
  <si>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</si>
  <si>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</si>
  <si>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</si>
  <si>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</si>
  <si>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</si>
  <si>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</si>
  <si>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</si>
  <si>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</si>
  <si>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</si>
  <si>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</si>
  <si>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</si>
  <si>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</si>
  <si>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</si>
  <si>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</si>
  <si>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</si>
  <si>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</si>
  <si>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</si>
  <si>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</si>
  <si>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</si>
  <si>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</si>
  <si>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</si>
  <si>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</si>
  <si>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</si>
  <si>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</si>
  <si>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</si>
  <si>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</si>
  <si>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</si>
  <si>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</si>
  <si>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</si>
  <si>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</si>
  <si>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</si>
  <si>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</si>
  <si>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</si>
  <si>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</si>
  <si>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</si>
  <si>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</si>
  <si>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</si>
  <si>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</si>
  <si>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</si>
  <si>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</si>
  <si>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</si>
  <si>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</si>
  <si>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</si>
  <si>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</si>
  <si>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</si>
  <si>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</si>
  <si>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</si>
  <si>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</si>
  <si>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</si>
  <si>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</si>
  <si>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</si>
  <si>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</si>
  <si>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</si>
  <si>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</si>
  <si>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</si>
  <si>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</si>
  <si>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</si>
  <si>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</si>
  <si>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</si>
  <si>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</si>
  <si>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</si>
  <si>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</si>
  <si>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</si>
  <si>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</si>
  <si>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</si>
  <si>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</si>
  <si>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</si>
  <si>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</si>
  <si>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</si>
  <si>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</si>
  <si>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</si>
  <si>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</si>
  <si>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</si>
  <si>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</si>
  <si>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</si>
  <si>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</si>
  <si>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</si>
  <si>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</si>
  <si>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</si>
  <si>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</si>
  <si>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</si>
  <si>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</si>
  <si>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</si>
  <si>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</si>
  <si>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</si>
  <si>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</si>
  <si>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</si>
  <si>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</si>
  <si>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</si>
  <si>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</si>
  <si>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</si>
  <si>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</si>
  <si>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</si>
  <si>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</si>
  <si>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</si>
  <si>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</si>
  <si>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</si>
  <si>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</si>
  <si>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</si>
  <si>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</si>
  <si>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</si>
  <si>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</si>
  <si>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</si>
  <si>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</si>
  <si>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</si>
  <si>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</si>
  <si>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</si>
  <si>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</si>
  <si>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</si>
  <si>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</si>
  <si>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</si>
  <si>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</si>
  <si>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</si>
  <si>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</si>
  <si>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</si>
  <si>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</si>
  <si>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</si>
  <si>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</si>
  <si>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</si>
  <si>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</si>
  <si>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</si>
  <si>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</si>
  <si>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</si>
  <si>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</si>
  <si>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</si>
  <si>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</si>
  <si>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</si>
  <si>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</si>
  <si>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</si>
  <si>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</si>
  <si>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</si>
  <si>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</si>
  <si>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</si>
  <si>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</si>
  <si>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</si>
  <si>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</si>
  <si>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</si>
  <si>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</si>
  <si>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</si>
  <si>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</si>
  <si>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</si>
  <si>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</si>
  <si>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</si>
  <si>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</si>
  <si>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</si>
  <si>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</si>
  <si>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</si>
  <si>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</si>
  <si>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</si>
  <si>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</si>
  <si>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</si>
  <si>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</si>
  <si>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</si>
  <si>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</si>
  <si>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</si>
  <si>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</si>
  <si>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</si>
  <si>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</si>
  <si>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</si>
  <si>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</si>
  <si>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</si>
  <si>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</si>
  <si>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</si>
  <si>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</si>
  <si>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</si>
  <si>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</si>
  <si>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</si>
  <si>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</si>
  <si>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</si>
  <si>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</si>
  <si>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</si>
  <si>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</si>
  <si>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</si>
  <si>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</si>
  <si>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</si>
  <si>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</si>
  <si>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</si>
  <si>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</si>
  <si>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</si>
  <si>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</si>
  <si>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</si>
  <si>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</si>
  <si>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</si>
  <si>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</si>
  <si>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</si>
  <si>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</si>
  <si>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</si>
  <si>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</si>
  <si>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</si>
  <si>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</si>
  <si>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</si>
  <si>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</si>
  <si>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</si>
  <si>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</si>
  <si>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</si>
  <si>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</si>
  <si>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</si>
  <si>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</si>
  <si>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</si>
  <si>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</si>
  <si>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</si>
  <si>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</si>
  <si>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</si>
  <si>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</si>
  <si>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</si>
  <si>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</si>
  <si>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</si>
  <si>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</si>
  <si>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</si>
  <si>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</si>
  <si>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</si>
  <si>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</si>
  <si>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</si>
  <si>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</si>
  <si>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</si>
  <si>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</si>
  <si>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</si>
  <si>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</si>
  <si>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</si>
  <si>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</si>
  <si>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</si>
  <si>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</si>
  <si>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</si>
  <si>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</si>
  <si>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</si>
  <si>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</si>
  <si>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</si>
  <si>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</si>
  <si>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</si>
  <si>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</si>
  <si>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</si>
  <si>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</si>
  <si>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</si>
  <si>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</si>
  <si>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</si>
  <si>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</si>
  <si>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</si>
  <si>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</si>
  <si>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</si>
  <si>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</si>
  <si>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</si>
  <si>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</si>
  <si>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</si>
  <si>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</si>
  <si>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</si>
  <si>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</si>
  <si>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</si>
  <si>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</si>
  <si>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</si>
  <si>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</si>
  <si>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</si>
  <si>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</si>
  <si>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</si>
  <si>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</si>
  <si>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</si>
  <si>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</si>
  <si>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</si>
  <si>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</si>
  <si>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</si>
  <si>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</si>
  <si>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</si>
  <si>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</si>
  <si>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</si>
  <si>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</si>
  <si>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</si>
  <si>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</si>
  <si>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</si>
  <si>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</si>
  <si>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</si>
  <si>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</si>
  <si>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</si>
  <si>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</si>
  <si>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</si>
  <si>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</si>
  <si>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</si>
  <si>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</si>
  <si>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</si>
  <si>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</si>
  <si>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</si>
  <si>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</si>
  <si>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</si>
  <si>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</si>
  <si>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</si>
  <si>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</si>
  <si>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</si>
  <si>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</si>
  <si>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</si>
  <si>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</si>
  <si>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</si>
  <si>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</si>
  <si>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</si>
  <si>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</si>
  <si>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</si>
  <si>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</si>
  <si>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</si>
  <si>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</si>
  <si>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</si>
  <si>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</si>
  <si>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</si>
  <si>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</si>
  <si>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</si>
  <si>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</si>
  <si>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</si>
  <si>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</si>
  <si>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</si>
  <si>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</si>
  <si>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</si>
  <si>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</si>
  <si>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</si>
  <si>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</si>
  <si>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</si>
  <si>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</si>
  <si>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</si>
  <si>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</si>
  <si>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</si>
  <si>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</si>
  <si>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</si>
  <si>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</si>
  <si>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</si>
  <si>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</si>
  <si>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</si>
  <si>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</si>
  <si>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</si>
  <si>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</si>
  <si>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</si>
  <si>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</si>
  <si>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</si>
  <si>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</si>
  <si>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</si>
  <si>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</si>
  <si>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</si>
  <si>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</si>
  <si>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</si>
  <si>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</si>
  <si>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</si>
  <si>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</si>
  <si>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</si>
  <si>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</si>
  <si>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</si>
  <si>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</si>
  <si>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</si>
  <si>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</si>
  <si>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</si>
  <si>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</si>
  <si>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</si>
  <si>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</si>
  <si>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</si>
  <si>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</si>
  <si>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</si>
  <si>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</si>
  <si>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</si>
  <si>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</si>
  <si>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</si>
  <si>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</si>
  <si>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</si>
  <si>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</si>
  <si>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</si>
  <si>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</si>
  <si>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</si>
  <si>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</si>
  <si>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</si>
  <si>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</si>
  <si>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</si>
  <si>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</si>
  <si>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</si>
  <si>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</si>
  <si>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</si>
  <si>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</si>
  <si>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</si>
  <si>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</si>
  <si>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</si>
  <si>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</si>
  <si>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</si>
  <si>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</si>
  <si>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</si>
  <si>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</si>
  <si>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</si>
  <si>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</si>
  <si>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</si>
  <si>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</si>
  <si>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</si>
  <si>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</si>
  <si>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</si>
  <si>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</si>
  <si>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</si>
  <si>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</si>
  <si>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</si>
  <si>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</si>
  <si>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</si>
  <si>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</si>
  <si>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</si>
  <si>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</si>
  <si>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</si>
  <si>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</si>
  <si>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</si>
  <si>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</si>
  <si>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</si>
  <si>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</si>
  <si>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</si>
  <si>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</si>
  <si>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</si>
  <si>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</si>
  <si>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</si>
  <si>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</si>
  <si>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</si>
  <si>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</si>
  <si>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</si>
  <si>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</si>
  <si>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</si>
  <si>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</si>
  <si>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</si>
  <si>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</si>
  <si>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</si>
  <si>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</si>
  <si>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</si>
  <si>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</si>
  <si>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</si>
  <si>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</si>
  <si>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</si>
  <si>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</si>
  <si>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</si>
  <si>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</si>
  <si>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</si>
  <si>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</si>
  <si>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</si>
  <si>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</si>
  <si>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</si>
  <si>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</si>
  <si>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</si>
  <si>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</si>
  <si>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</si>
  <si>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</si>
  <si>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</si>
  <si>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</si>
  <si>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</si>
  <si>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</si>
  <si>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</si>
  <si>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</si>
  <si>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</si>
  <si>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</si>
  <si>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</si>
  <si>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</si>
  <si>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</si>
  <si>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</si>
  <si>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</si>
  <si>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</si>
  <si>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</si>
  <si>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</si>
  <si>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</si>
  <si>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</si>
  <si>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</si>
  <si>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</si>
  <si>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</si>
  <si>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</si>
  <si>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</si>
  <si>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</si>
  <si>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</si>
  <si>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</si>
  <si>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</si>
  <si>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</si>
  <si>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</si>
  <si>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</si>
  <si>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</si>
  <si>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</si>
  <si>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</si>
  <si>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</si>
  <si>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</si>
  <si>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</si>
  <si>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</si>
  <si>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</si>
  <si>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</si>
  <si>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</si>
  <si>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</si>
  <si>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</si>
  <si>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</si>
  <si>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</si>
  <si>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</si>
  <si>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</si>
  <si>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</si>
  <si>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</si>
  <si>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</si>
  <si>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</si>
  <si>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</si>
  <si>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</si>
  <si>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</si>
  <si>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</si>
  <si>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</si>
  <si>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</si>
  <si>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</si>
  <si>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</si>
  <si>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</si>
  <si>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</si>
  <si>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</si>
  <si>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</si>
  <si>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</si>
  <si>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</si>
  <si>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</si>
  <si>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</si>
  <si>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</si>
  <si>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</si>
  <si>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</si>
  <si>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</si>
  <si>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</si>
  <si>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</si>
  <si>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</si>
  <si>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</si>
  <si>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</si>
  <si>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</si>
  <si>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</si>
  <si>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</si>
  <si>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</si>
  <si>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</si>
  <si>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</si>
  <si>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</si>
  <si>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</si>
  <si>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</si>
  <si>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</si>
  <si>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</si>
  <si>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</si>
  <si>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</si>
  <si>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</si>
  <si>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</si>
  <si>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</si>
  <si>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</si>
  <si>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</si>
  <si>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</si>
  <si>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</si>
  <si>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</si>
  <si>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</si>
  <si>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</si>
  <si>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</si>
  <si>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</si>
  <si>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</si>
  <si>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</si>
  <si>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</si>
  <si>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</si>
  <si>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</si>
  <si>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</si>
  <si>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</si>
  <si>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</si>
  <si>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</si>
  <si>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</si>
  <si>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</si>
  <si>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</si>
  <si>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</si>
  <si>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</si>
  <si>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</si>
  <si>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</si>
  <si>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</si>
  <si>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</si>
  <si>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</si>
  <si>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</si>
  <si>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</si>
  <si>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</si>
  <si>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</si>
  <si>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</si>
  <si>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</si>
  <si>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</si>
  <si>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</si>
  <si>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</si>
  <si>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</si>
  <si>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</si>
  <si>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</si>
  <si>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</si>
  <si>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</si>
  <si>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</si>
  <si>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</si>
  <si>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</si>
  <si>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</si>
  <si>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</si>
  <si>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</si>
  <si>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</si>
  <si>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</si>
  <si>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</si>
  <si>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</si>
  <si>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</si>
  <si>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</si>
  <si>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</si>
  <si>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</si>
  <si>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</si>
  <si>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</si>
  <si>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</si>
  <si>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</si>
  <si>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</si>
  <si>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</si>
  <si>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</si>
  <si>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</si>
  <si>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</si>
  <si>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</si>
  <si>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</si>
  <si>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</si>
  <si>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</si>
  <si>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</si>
  <si>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</si>
  <si>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</si>
  <si>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</si>
  <si>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</si>
  <si>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</si>
  <si>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</si>
  <si>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</si>
  <si>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</si>
  <si>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</si>
  <si>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</si>
  <si>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</si>
  <si>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</si>
  <si>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</si>
  <si>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</si>
  <si>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</si>
  <si>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</si>
  <si>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</si>
  <si>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</si>
  <si>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</si>
  <si>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</si>
  <si>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</si>
  <si>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</si>
  <si>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</si>
  <si>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</si>
  <si>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</si>
  <si>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</si>
  <si>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</si>
  <si>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</si>
  <si>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</si>
  <si>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</si>
  <si>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</si>
  <si>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</si>
  <si>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</si>
  <si>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</si>
  <si>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</si>
  <si>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</si>
  <si>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</si>
  <si>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</si>
  <si>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</si>
  <si>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</si>
  <si>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</si>
  <si>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</si>
  <si>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</si>
  <si>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</si>
  <si>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</si>
  <si>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</si>
  <si>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</si>
  <si>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</si>
  <si>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</si>
  <si>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</si>
  <si>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</si>
  <si>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</si>
  <si>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</si>
  <si>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</si>
  <si>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</si>
  <si>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</si>
  <si>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</si>
  <si>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</si>
  <si>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</si>
  <si>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</si>
  <si>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</si>
  <si>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</si>
  <si>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</si>
  <si>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</si>
  <si>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</si>
  <si>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</si>
  <si>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</si>
  <si>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</si>
  <si>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</si>
  <si>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</si>
  <si>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</si>
  <si>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</si>
  <si>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</si>
  <si>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</si>
  <si>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</si>
  <si>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</si>
  <si>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</si>
  <si>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</si>
  <si>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</si>
  <si>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</si>
  <si>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</si>
  <si>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</si>
  <si>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</si>
  <si>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</si>
  <si>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</si>
  <si>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</si>
  <si>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</si>
  <si>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</si>
  <si>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</si>
  <si>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</si>
  <si>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</si>
  <si>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</si>
  <si>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</si>
  <si>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</si>
  <si>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</si>
  <si>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</si>
  <si>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</si>
  <si>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</si>
  <si>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</si>
  <si>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</si>
  <si>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</si>
  <si>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</si>
  <si>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</si>
  <si>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</si>
  <si>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</si>
  <si>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</si>
  <si>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</si>
  <si>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</si>
  <si>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</si>
  <si>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</si>
  <si>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</si>
  <si>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</si>
  <si>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</si>
  <si>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</si>
  <si>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</si>
  <si>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</si>
  <si>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</si>
  <si>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</si>
  <si>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</si>
  <si>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</si>
  <si>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</si>
  <si>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</si>
  <si>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</si>
  <si>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</si>
  <si>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</si>
  <si>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</si>
  <si>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</si>
  <si>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</si>
  <si>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</si>
  <si>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</si>
  <si>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</si>
  <si>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</si>
  <si>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</si>
  <si>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</si>
  <si>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</si>
  <si>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</si>
  <si>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</si>
  <si>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</si>
  <si>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</si>
  <si>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</si>
  <si>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</si>
  <si>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</si>
  <si>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</si>
  <si>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</si>
  <si>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</si>
  <si>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</si>
  <si>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</si>
  <si>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</si>
  <si>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</si>
  <si>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</si>
  <si>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</si>
  <si>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</si>
  <si>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</si>
  <si>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</si>
  <si>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</si>
  <si>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</si>
  <si>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</si>
  <si>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</si>
  <si>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</si>
  <si>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</si>
  <si>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</si>
  <si>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</si>
  <si>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</si>
  <si>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</si>
  <si>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</si>
  <si>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</si>
  <si>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</si>
  <si>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</si>
  <si>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</si>
  <si>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</si>
  <si>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</si>
  <si>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</si>
  <si>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</si>
  <si>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</si>
  <si>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</si>
  <si>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</si>
  <si>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</si>
  <si>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</si>
  <si>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</si>
  <si>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</si>
  <si>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</si>
  <si>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</si>
  <si>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</si>
  <si>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</si>
  <si>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</si>
  <si>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</si>
  <si>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</si>
  <si>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</si>
  <si>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</si>
  <si>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</si>
  <si>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</si>
  <si>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</si>
  <si>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</si>
  <si>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</si>
  <si>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</si>
  <si>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</si>
  <si>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</si>
  <si>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</si>
  <si>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</si>
  <si>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</si>
  <si>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</si>
  <si>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</si>
  <si>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</si>
  <si>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</si>
  <si>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</si>
  <si>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</si>
  <si>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</si>
  <si>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</si>
  <si>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</si>
  <si>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</si>
  <si>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</si>
  <si>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</si>
  <si>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</si>
  <si>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</si>
  <si>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</si>
  <si>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</si>
  <si>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</si>
  <si>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</si>
  <si>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</si>
  <si>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</si>
  <si>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</si>
  <si>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</si>
  <si>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</si>
  <si>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</si>
  <si>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</si>
  <si>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</si>
  <si>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</si>
  <si>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</si>
  <si>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</si>
  <si>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</si>
  <si>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</si>
  <si>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</si>
  <si>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</si>
  <si>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</si>
  <si>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</si>
  <si>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</si>
  <si>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</si>
  <si>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</si>
  <si>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</si>
  <si>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</si>
  <si>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</si>
  <si>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</si>
  <si>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</si>
  <si>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</si>
  <si>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</si>
  <si>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</si>
  <si>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</si>
  <si>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</si>
  <si>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</si>
  <si>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</si>
  <si>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</si>
  <si>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</si>
  <si>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</si>
  <si>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</si>
  <si>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</si>
  <si>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</si>
  <si>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</si>
  <si>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</si>
  <si>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</si>
  <si>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</si>
  <si>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</si>
  <si>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</si>
  <si>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</si>
  <si>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</si>
  <si>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</si>
  <si>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</si>
  <si>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</si>
  <si>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</si>
  <si>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</si>
  <si>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</si>
  <si>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</si>
  <si>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</si>
  <si>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</si>
  <si>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</si>
  <si>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</si>
  <si>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</si>
  <si>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</si>
  <si>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</si>
  <si>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</si>
  <si>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</si>
  <si>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</si>
  <si>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</si>
  <si>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</si>
  <si>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</si>
  <si>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</si>
  <si>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</si>
  <si>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</si>
  <si>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</si>
  <si>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</si>
  <si>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</si>
  <si>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</si>
  <si>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</si>
  <si>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</si>
  <si>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</si>
  <si>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</si>
  <si>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</si>
  <si>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</si>
  <si>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</si>
  <si>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</si>
  <si>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</si>
  <si>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</si>
  <si>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</si>
  <si>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</si>
  <si>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</si>
  <si>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</si>
  <si>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</si>
  <si>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</si>
  <si>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</si>
  <si>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</si>
  <si>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</si>
  <si>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</si>
  <si>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</si>
  <si>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</si>
  <si>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</si>
  <si>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</si>
  <si>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</si>
  <si>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</si>
  <si>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</si>
  <si>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</si>
  <si>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</si>
  <si>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</si>
  <si>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</si>
  <si>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</si>
  <si>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</si>
  <si>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</si>
  <si>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</si>
  <si>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</si>
  <si>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</si>
  <si>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</si>
  <si>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</si>
  <si>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</si>
  <si>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</si>
  <si>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</si>
  <si>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</si>
  <si>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</si>
  <si>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</si>
  <si>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</si>
  <si>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</si>
  <si>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</si>
  <si>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</si>
  <si>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</si>
  <si>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</si>
  <si>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</si>
  <si>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</si>
  <si>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</si>
  <si>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</si>
  <si>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</si>
  <si>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</si>
  <si>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</si>
  <si>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</si>
  <si>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</si>
  <si>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</si>
  <si>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</si>
  <si>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</si>
  <si>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</si>
  <si>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</si>
  <si>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</si>
  <si>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</si>
  <si>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</si>
  <si>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</si>
  <si>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</si>
  <si>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</si>
  <si>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</si>
  <si>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</si>
  <si>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</si>
  <si>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</si>
  <si>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</si>
  <si>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</si>
  <si>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</si>
  <si>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</si>
  <si>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</si>
  <si>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</si>
  <si>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</si>
  <si>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</si>
  <si>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</si>
  <si>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</si>
  <si>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</si>
  <si>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</si>
  <si>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</si>
  <si>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</si>
  <si>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</si>
  <si>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</si>
  <si>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</si>
  <si>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</si>
  <si>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</si>
  <si>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</si>
  <si>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</si>
  <si>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</si>
  <si>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</si>
  <si>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</si>
  <si>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</si>
  <si>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</si>
  <si>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</si>
  <si>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</si>
  <si>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</si>
  <si>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</si>
  <si>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</si>
  <si>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</si>
  <si>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</si>
  <si>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</si>
  <si>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</si>
  <si>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</si>
  <si>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</si>
  <si>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</si>
  <si>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</si>
  <si>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</si>
  <si>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</si>
  <si>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</si>
  <si>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</si>
  <si>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</si>
  <si>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</si>
  <si>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</si>
  <si>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</si>
  <si>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</si>
  <si>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</si>
  <si>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</si>
  <si>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</si>
  <si>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</si>
  <si>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</si>
  <si>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</si>
  <si>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</si>
  <si>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</si>
  <si>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</si>
  <si>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</si>
  <si>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</si>
  <si>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</si>
  <si>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</si>
  <si>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</si>
  <si>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</si>
  <si>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</si>
  <si>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</si>
  <si>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</si>
  <si>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</si>
  <si>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</si>
  <si>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</si>
  <si>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</si>
  <si>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</si>
  <si>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</si>
  <si>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</si>
  <si>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</si>
  <si>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</si>
  <si>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</si>
  <si>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</si>
  <si>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</si>
  <si>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</si>
  <si>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</si>
  <si>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</si>
  <si>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</si>
  <si>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</si>
  <si>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</si>
  <si>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</si>
  <si>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</si>
  <si>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</si>
  <si>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</si>
  <si>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</si>
  <si>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</si>
  <si>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</si>
  <si>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</si>
  <si>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</si>
  <si>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</si>
  <si>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</si>
  <si>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</si>
  <si>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</si>
  <si>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</si>
  <si>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</si>
  <si>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</si>
  <si>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</si>
  <si>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</si>
  <si>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</si>
  <si>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</si>
  <si>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</si>
  <si>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</si>
  <si>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</si>
  <si>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</si>
  <si>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</si>
  <si>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</si>
  <si>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</si>
  <si>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</si>
  <si>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</si>
  <si>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</si>
  <si>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</si>
  <si>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</si>
  <si>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</si>
  <si>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</si>
  <si>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</si>
  <si>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</si>
  <si>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</si>
  <si>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</si>
  <si>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</si>
  <si>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</si>
  <si>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</si>
  <si>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</si>
  <si>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</si>
  <si>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</si>
  <si>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</si>
  <si>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</si>
  <si>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</si>
  <si>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</si>
  <si>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</si>
  <si>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</si>
  <si>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</si>
  <si>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</si>
  <si>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</si>
  <si>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</si>
  <si>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</si>
  <si>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</si>
  <si>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</si>
  <si>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</si>
  <si>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</si>
  <si>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</si>
  <si>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</si>
  <si>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</si>
  <si>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</si>
  <si>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</si>
  <si>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</si>
  <si>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</si>
  <si>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</si>
  <si>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</si>
  <si>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</si>
  <si>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</si>
  <si>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</si>
  <si>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</si>
  <si>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</si>
  <si>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</si>
  <si>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</si>
  <si>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</si>
  <si>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</si>
  <si>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</si>
  <si>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</si>
  <si>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</si>
  <si>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</si>
  <si>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</si>
  <si>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</si>
  <si>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</si>
  <si>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</si>
  <si>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</si>
  <si>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</si>
  <si>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</si>
  <si>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</si>
  <si>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</si>
  <si>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</si>
  <si>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</si>
  <si>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</si>
  <si>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</si>
  <si>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</si>
  <si>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</si>
  <si>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</si>
  <si>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</si>
  <si>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</si>
  <si>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</si>
  <si>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</si>
  <si>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</si>
  <si>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</si>
  <si>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</si>
  <si>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</si>
  <si>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</si>
  <si>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</si>
  <si>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</si>
  <si>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</si>
  <si>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</si>
  <si>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</si>
  <si>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</si>
  <si>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</si>
  <si>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</si>
  <si>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</si>
  <si>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</si>
  <si>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</si>
  <si>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</si>
  <si>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</si>
  <si>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</si>
  <si>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</si>
  <si>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</si>
  <si>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</si>
  <si>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</si>
  <si>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</si>
  <si>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</si>
  <si>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</si>
  <si>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</si>
  <si>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</si>
  <si>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</si>
  <si>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</si>
  <si>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</si>
  <si>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</si>
  <si>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</si>
  <si>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</si>
  <si>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</si>
  <si>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</si>
  <si>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</si>
  <si>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</si>
  <si>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</si>
  <si>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</si>
  <si>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</si>
  <si>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</si>
  <si>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</si>
  <si>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</si>
  <si>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</si>
  <si>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</si>
  <si>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</si>
  <si>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</si>
  <si>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</si>
  <si>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</si>
  <si>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</si>
  <si>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</si>
  <si>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</si>
  <si>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</si>
  <si>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</si>
  <si>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</si>
  <si>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</si>
  <si>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</si>
  <si>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</si>
  <si>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</si>
  <si>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</si>
  <si>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</si>
  <si>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</si>
  <si>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</si>
  <si>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</si>
  <si>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</si>
  <si>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</si>
  <si>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</si>
  <si>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</si>
  <si>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</si>
  <si>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</si>
  <si>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</si>
  <si>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</si>
  <si>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</si>
  <si>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</si>
  <si>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</si>
  <si>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</si>
  <si>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</si>
  <si>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</si>
  <si>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</si>
  <si>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</si>
  <si>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</si>
  <si>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</si>
  <si>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</si>
  <si>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</si>
  <si>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</si>
  <si>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</si>
  <si>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</si>
  <si>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</si>
  <si>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</si>
  <si>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</si>
  <si>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</si>
  <si>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</si>
  <si>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</si>
  <si>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</si>
  <si>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</si>
  <si>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</si>
  <si>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</si>
  <si>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</si>
  <si>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</si>
  <si>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</si>
  <si>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</si>
  <si>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</si>
  <si>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</si>
  <si>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</si>
  <si>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</si>
  <si>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</si>
  <si>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</si>
  <si>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</si>
  <si>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</si>
  <si>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</si>
  <si>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</si>
  <si>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</si>
  <si>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</si>
  <si>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</si>
  <si>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</si>
  <si>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</si>
  <si>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</si>
  <si>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</si>
  <si>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</si>
  <si>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</si>
  <si>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</si>
  <si>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</si>
  <si>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</si>
  <si>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</si>
  <si>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</si>
  <si>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</si>
  <si>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</si>
  <si>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</si>
  <si>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</si>
  <si>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</si>
  <si>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</si>
  <si>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</si>
  <si>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</si>
  <si>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</si>
  <si>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</si>
  <si>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</si>
  <si>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</si>
  <si>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</si>
  <si>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</si>
  <si>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</si>
  <si>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</si>
  <si>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</si>
  <si>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</si>
  <si>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</si>
  <si>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</si>
  <si>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</si>
  <si>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</si>
  <si>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</si>
  <si>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</si>
  <si>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</si>
  <si>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</si>
  <si>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</si>
  <si>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</si>
  <si>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</si>
  <si>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</si>
  <si>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</si>
  <si>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</si>
  <si>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</si>
  <si>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</si>
  <si>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</si>
  <si>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</si>
  <si>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</si>
  <si>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</si>
  <si>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</si>
  <si>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</si>
  <si>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</si>
  <si>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</si>
  <si>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</si>
  <si>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</si>
  <si>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</si>
  <si>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</si>
  <si>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</si>
  <si>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</si>
  <si>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</si>
  <si>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</si>
  <si>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</si>
  <si>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</si>
  <si>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</si>
  <si>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</si>
  <si>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</si>
  <si>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</si>
  <si>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</si>
  <si>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</si>
  <si>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</si>
  <si>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</si>
  <si>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</si>
  <si>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</si>
  <si>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</si>
  <si>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</si>
  <si>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</si>
  <si>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</si>
  <si>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</si>
  <si>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</si>
  <si>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</si>
  <si>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</si>
  <si>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</si>
  <si>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</si>
  <si>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</si>
  <si>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</si>
  <si>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</si>
  <si>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</si>
  <si>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</si>
  <si>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</si>
  <si>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</si>
  <si>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</si>
  <si>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</si>
  <si>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</si>
  <si>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</si>
  <si>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</si>
  <si>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</si>
  <si>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</si>
  <si>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</si>
  <si>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</si>
  <si>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</si>
  <si>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</si>
  <si>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</si>
  <si>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</si>
  <si>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</si>
  <si>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</si>
  <si>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</si>
  <si>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</si>
  <si>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</si>
  <si>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</si>
  <si>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</si>
  <si>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</si>
  <si>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</si>
  <si>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</si>
  <si>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</si>
  <si>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</si>
  <si>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</si>
  <si>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</si>
  <si>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</si>
  <si>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</si>
  <si>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</si>
  <si>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</si>
  <si>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</si>
  <si>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</si>
  <si>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</si>
  <si>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</si>
  <si>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</si>
  <si>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</si>
  <si>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</si>
  <si>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</si>
  <si>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</si>
  <si>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</si>
  <si>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</si>
  <si>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</si>
  <si>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</si>
  <si>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</si>
  <si>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</si>
  <si>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</si>
  <si>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</si>
  <si>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</si>
  <si>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</si>
  <si>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</si>
  <si>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</si>
  <si>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</si>
  <si>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</si>
  <si>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</si>
  <si>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</si>
  <si>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</si>
  <si>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</si>
  <si>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</si>
  <si>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</si>
  <si>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</si>
  <si>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</si>
  <si>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</si>
  <si>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</si>
  <si>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</si>
  <si>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</si>
  <si>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</si>
  <si>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</si>
  <si>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</si>
  <si>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</si>
  <si>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</si>
  <si>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</si>
  <si>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</si>
  <si>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</si>
  <si>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</si>
  <si>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</si>
  <si>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</si>
  <si>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</si>
  <si>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</si>
  <si>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</si>
  <si>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</si>
  <si>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</si>
  <si>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</si>
  <si>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</si>
  <si>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</si>
  <si>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</si>
  <si>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</si>
  <si>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</si>
  <si>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</si>
  <si>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</si>
  <si>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</si>
  <si>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</si>
  <si>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</si>
  <si>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</si>
  <si>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</si>
  <si>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</si>
  <si>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</si>
  <si>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</si>
  <si>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</si>
  <si>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</si>
  <si>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</si>
  <si>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</si>
  <si>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</si>
  <si>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</si>
  <si>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</si>
  <si>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</si>
  <si>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</si>
  <si>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</si>
  <si>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</si>
  <si>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</si>
  <si>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</si>
  <si>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</si>
  <si>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</si>
  <si>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</si>
  <si>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</si>
  <si>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</si>
  <si>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</si>
  <si>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</si>
  <si>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</si>
  <si>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</si>
  <si>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</si>
  <si>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</si>
  <si>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</si>
  <si>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</si>
  <si>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</si>
  <si>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</si>
  <si>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</si>
  <si>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</si>
  <si>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</si>
  <si>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</si>
  <si>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</si>
  <si>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</si>
  <si>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</si>
  <si>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</si>
  <si>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</si>
  <si>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</si>
  <si>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</si>
  <si>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</si>
  <si>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</si>
  <si>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</si>
  <si>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</si>
  <si>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</si>
  <si>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</si>
  <si>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</si>
  <si>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</si>
  <si>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</si>
  <si>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</si>
  <si>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</si>
  <si>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</si>
  <si>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</si>
  <si>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</si>
  <si>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</si>
  <si>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</si>
  <si>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</si>
  <si>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</si>
  <si>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</si>
  <si>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</si>
  <si>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</si>
  <si>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</si>
  <si>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</si>
  <si>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</si>
  <si>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</si>
  <si>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</si>
  <si>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</si>
  <si>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</si>
  <si>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</si>
  <si>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</si>
  <si>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</si>
  <si>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</si>
  <si>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</si>
  <si>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</si>
  <si>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</si>
  <si>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</si>
  <si>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</si>
  <si>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</si>
  <si>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</si>
  <si>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</si>
  <si>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</si>
  <si>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</si>
  <si>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</si>
  <si>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</si>
  <si>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</si>
  <si>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</si>
  <si>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</si>
  <si>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</si>
  <si>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</si>
  <si>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</si>
  <si>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</si>
  <si>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</si>
  <si>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</si>
  <si>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</si>
  <si>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</si>
  <si>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</si>
  <si>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</si>
  <si>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</si>
  <si>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</si>
  <si>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</si>
  <si>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</si>
  <si>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</si>
  <si>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</si>
  <si>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</si>
  <si>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</si>
  <si>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</si>
  <si>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</si>
  <si>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</si>
  <si>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</si>
  <si>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</si>
  <si>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</si>
  <si>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</si>
  <si>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</si>
  <si>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</si>
  <si>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</si>
  <si>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</si>
  <si>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</si>
  <si>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</si>
  <si>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</si>
  <si>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</si>
  <si>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</si>
  <si>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</si>
  <si>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</si>
  <si>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</si>
  <si>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</si>
  <si>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</si>
  <si>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</si>
  <si>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</si>
  <si>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</si>
  <si>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</si>
  <si>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</si>
  <si>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</si>
  <si>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</si>
  <si>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</si>
  <si>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</si>
  <si>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</si>
  <si>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</si>
  <si>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</si>
  <si>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</si>
  <si>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</si>
  <si>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</si>
  <si>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</si>
  <si>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</si>
  <si>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</si>
  <si>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</si>
  <si>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</si>
  <si>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</si>
  <si>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</si>
  <si>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</si>
  <si>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</si>
  <si>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</si>
  <si>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</si>
  <si>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</si>
  <si>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</si>
  <si>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</si>
  <si>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</si>
  <si>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</si>
  <si>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</si>
  <si>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</si>
  <si>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</si>
  <si>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</si>
  <si>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</si>
  <si>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</si>
  <si>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</si>
  <si>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</si>
  <si>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</si>
  <si>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</si>
  <si>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</si>
  <si>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</si>
  <si>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</si>
  <si>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</si>
  <si>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</si>
  <si>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</si>
  <si>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</si>
  <si>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</si>
  <si>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</si>
  <si>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</si>
  <si>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</si>
  <si>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</si>
  <si>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</si>
  <si>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</si>
  <si>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</si>
  <si>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</si>
  <si>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</si>
  <si>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</si>
  <si>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</si>
  <si>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</si>
  <si>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</si>
  <si>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</si>
  <si>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</si>
  <si>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</si>
  <si>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</si>
  <si>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</si>
  <si>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</si>
  <si>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</si>
  <si>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</si>
  <si>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</si>
  <si>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</si>
  <si>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</si>
  <si>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</si>
  <si>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</si>
  <si>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</si>
  <si>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</si>
  <si>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</si>
  <si>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</si>
  <si>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</si>
  <si>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</si>
  <si>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</si>
  <si>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</si>
  <si>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</si>
  <si>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</si>
  <si>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</si>
  <si>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</si>
  <si>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</si>
  <si>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</si>
  <si>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</si>
  <si>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</si>
  <si>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</si>
  <si>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</si>
  <si>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</si>
  <si>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</si>
  <si>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</si>
  <si>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</si>
  <si>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</si>
  <si>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</si>
  <si>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</si>
  <si>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</si>
  <si>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</si>
  <si>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</si>
  <si>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</si>
  <si>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</si>
  <si>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</si>
  <si>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</si>
  <si>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</si>
  <si>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</si>
  <si>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</si>
  <si>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</si>
  <si>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</si>
  <si>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</si>
  <si>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</si>
  <si>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</si>
  <si>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</si>
  <si>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</si>
  <si>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</si>
  <si>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</si>
  <si>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</si>
  <si>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</si>
  <si>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</si>
  <si>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</si>
  <si>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</si>
  <si>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</si>
  <si>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</si>
  <si>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</si>
  <si>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</si>
  <si>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</si>
  <si>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</si>
  <si>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</si>
  <si>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</si>
  <si>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</si>
  <si>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</si>
  <si>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</si>
  <si>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</si>
  <si>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</si>
  <si>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</si>
  <si>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</si>
  <si>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</si>
  <si>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</si>
  <si>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</si>
  <si>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</si>
  <si>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</si>
  <si>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</si>
  <si>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</si>
  <si>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</si>
  <si>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</si>
  <si>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</si>
  <si>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</si>
  <si>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</si>
  <si>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</si>
  <si>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</si>
  <si>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</si>
  <si>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</si>
  <si>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</si>
  <si>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</si>
  <si>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</si>
  <si>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</si>
  <si>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</si>
  <si>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</si>
  <si>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</si>
  <si>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</si>
  <si>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</si>
  <si>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</si>
  <si>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</si>
  <si>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</si>
  <si>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</si>
  <si>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</si>
  <si>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</si>
  <si>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</si>
  <si>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</si>
  <si>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</si>
  <si>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</si>
  <si>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</si>
  <si>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</si>
  <si>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</si>
  <si>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</si>
  <si>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</si>
  <si>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</si>
  <si>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</si>
  <si>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</si>
  <si>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</si>
  <si>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</si>
  <si>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</si>
  <si>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</si>
  <si>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</si>
  <si>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</si>
  <si>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</si>
  <si>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</si>
  <si>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</si>
  <si>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</si>
  <si>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</si>
  <si>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</si>
  <si>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</si>
  <si>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</si>
  <si>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</si>
  <si>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</si>
  <si>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</si>
  <si>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</si>
  <si>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</si>
  <si>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</si>
  <si>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</si>
  <si>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</si>
  <si>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</si>
  <si>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</si>
  <si>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</si>
  <si>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</si>
  <si>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</si>
  <si>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</si>
  <si>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</si>
  <si>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</si>
  <si>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</si>
  <si>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</si>
  <si>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</si>
  <si>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</si>
  <si>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</si>
  <si>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</si>
  <si>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</si>
  <si>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</si>
  <si>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</si>
  <si>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</si>
  <si>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</si>
  <si>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</si>
  <si>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</si>
  <si>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</si>
  <si>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</si>
  <si>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</si>
  <si>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</si>
  <si>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</si>
  <si>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</si>
  <si>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</si>
  <si>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</si>
  <si>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</si>
  <si>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</si>
  <si>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</si>
  <si>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</si>
  <si>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</si>
  <si>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</si>
  <si>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</si>
  <si>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</si>
  <si>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</si>
  <si>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</si>
  <si>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</si>
  <si>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</si>
  <si>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</si>
  <si>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</si>
  <si>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</si>
  <si>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</si>
  <si>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</si>
  <si>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</si>
  <si>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</si>
  <si>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</si>
  <si>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</si>
  <si>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</si>
  <si>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</si>
  <si>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</si>
  <si>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</si>
  <si>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</si>
  <si>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</si>
  <si>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</si>
  <si>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</si>
  <si>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</si>
  <si>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</si>
  <si>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</si>
  <si>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</si>
  <si>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</si>
  <si>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</si>
  <si>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</si>
  <si>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</si>
  <si>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</si>
  <si>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</si>
  <si>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</si>
  <si>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</si>
  <si>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</si>
  <si>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</si>
  <si>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</si>
  <si>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</si>
  <si>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</si>
  <si>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</si>
  <si>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</si>
  <si>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</si>
  <si>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</si>
  <si>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</si>
  <si>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</si>
  <si>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</si>
  <si>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</si>
  <si>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</si>
  <si>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</si>
  <si>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</si>
  <si>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</si>
  <si>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</si>
  <si>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</si>
  <si>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</si>
  <si>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</si>
  <si>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</si>
  <si>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</si>
  <si>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</si>
  <si>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</si>
  <si>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</si>
  <si>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</si>
  <si>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</si>
  <si>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</si>
  <si>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</si>
  <si>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</si>
  <si>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</si>
  <si>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</si>
  <si>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</si>
  <si>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</si>
  <si>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</si>
  <si>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</si>
  <si>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</si>
  <si>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</si>
  <si>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</si>
  <si>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</si>
  <si>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</si>
  <si>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</si>
  <si>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</si>
  <si>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</si>
  <si>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</si>
  <si>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</si>
  <si>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</si>
  <si>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</si>
  <si>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</si>
  <si>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</si>
  <si>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</si>
  <si>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</si>
  <si>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</si>
  <si>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</si>
  <si>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</si>
  <si>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</si>
  <si>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</si>
  <si>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</si>
  <si>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</si>
  <si>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</si>
  <si>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</si>
  <si>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</si>
  <si>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</si>
  <si>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</si>
  <si>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</si>
  <si>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</si>
  <si>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</si>
  <si>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</si>
  <si>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</si>
  <si>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</si>
  <si>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</si>
  <si>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</si>
  <si>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</si>
  <si>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</si>
  <si>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</si>
  <si>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</si>
  <si>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</si>
  <si>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</si>
  <si>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</si>
  <si>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</si>
  <si>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</si>
  <si>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</si>
  <si>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</si>
  <si>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</si>
  <si>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</si>
  <si>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</si>
  <si>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</si>
  <si>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</si>
  <si>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</si>
  <si>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</si>
  <si>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</si>
  <si>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</si>
  <si>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</si>
  <si>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</si>
  <si>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</si>
  <si>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</si>
  <si>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</si>
  <si>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</si>
  <si>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</si>
  <si>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</si>
  <si>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</si>
  <si>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</si>
  <si>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</si>
  <si>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</si>
  <si>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</si>
  <si>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</si>
  <si>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</si>
  <si>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</si>
  <si>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</si>
  <si>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</si>
  <si>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</si>
  <si>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</si>
  <si>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</si>
  <si>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</si>
  <si>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</si>
  <si>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</si>
  <si>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</si>
  <si>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</si>
  <si>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</si>
  <si>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</si>
  <si>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</si>
  <si>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</si>
  <si>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</si>
  <si>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</si>
  <si>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</si>
  <si>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</si>
  <si>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</si>
  <si>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</si>
  <si>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</si>
  <si>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</si>
  <si>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</si>
  <si>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</si>
  <si>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</si>
  <si>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</si>
  <si>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</si>
  <si>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</si>
  <si>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</si>
  <si>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</si>
  <si>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</si>
  <si>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</si>
  <si>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</si>
  <si>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</si>
  <si>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</si>
  <si>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</si>
  <si>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</si>
  <si>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</si>
  <si>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</si>
  <si>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</si>
  <si>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</si>
  <si>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</si>
  <si>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</si>
  <si>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</si>
  <si>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</si>
  <si>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</si>
  <si>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</si>
  <si>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</si>
  <si>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</si>
  <si>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</si>
  <si>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</si>
  <si>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</si>
  <si>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</si>
  <si>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</si>
  <si>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</si>
  <si>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</si>
  <si>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</si>
  <si>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</si>
  <si>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</si>
  <si>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</si>
  <si>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</si>
  <si>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</si>
  <si>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</si>
  <si>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</si>
  <si>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</si>
  <si>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</si>
  <si>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</si>
  <si>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</si>
  <si>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</si>
  <si>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</si>
  <si>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</si>
  <si>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</si>
  <si>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</si>
  <si>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</si>
  <si>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</si>
  <si>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</si>
  <si>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</si>
  <si>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</si>
  <si>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</si>
  <si>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</si>
  <si>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</si>
  <si>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</si>
  <si>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</si>
  <si>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</si>
  <si>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</si>
  <si>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</si>
  <si>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</si>
  <si>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</si>
  <si>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</si>
  <si>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</si>
  <si>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</si>
  <si>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</si>
  <si>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</si>
  <si>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</si>
  <si>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</si>
  <si>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</si>
  <si>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</si>
  <si>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</si>
  <si>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</si>
  <si>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</si>
  <si>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</si>
  <si>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</si>
  <si>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</si>
  <si>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</si>
  <si>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</si>
  <si>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</si>
  <si>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</si>
  <si>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</si>
  <si>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</si>
  <si>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</si>
  <si>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</si>
  <si>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</si>
  <si>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</si>
  <si>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</si>
  <si>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</si>
  <si>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</si>
  <si>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</si>
  <si>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</si>
  <si>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</si>
  <si>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</si>
  <si>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</si>
  <si>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</si>
  <si>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</si>
  <si>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</si>
  <si>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</si>
  <si>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</si>
  <si>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</si>
  <si>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</si>
  <si>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</si>
  <si>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</si>
  <si>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</si>
  <si>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</si>
  <si>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</si>
  <si>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</si>
  <si>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</si>
  <si>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</si>
  <si>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</si>
  <si>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</si>
  <si>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</si>
  <si>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</si>
  <si>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</si>
  <si>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</si>
  <si>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</si>
  <si>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</si>
  <si>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</si>
  <si>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</si>
  <si>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</si>
  <si>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</si>
  <si>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</si>
  <si>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</si>
  <si>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</si>
  <si>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</si>
  <si>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</si>
  <si>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</si>
  <si>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</si>
  <si>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</si>
  <si>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</si>
  <si>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</si>
  <si>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</si>
  <si>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</si>
  <si>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</si>
  <si>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</si>
  <si>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</si>
  <si>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</si>
  <si>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</si>
  <si>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</si>
  <si>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</si>
  <si>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</si>
  <si>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</si>
  <si>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</si>
  <si>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</si>
  <si>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</si>
  <si>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</si>
  <si>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</si>
  <si>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</si>
  <si>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</si>
  <si>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</si>
  <si>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</si>
  <si>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</si>
  <si>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</si>
  <si>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</si>
  <si>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</si>
  <si>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</si>
  <si>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</si>
  <si>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</si>
  <si>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</si>
  <si>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</si>
  <si>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</si>
  <si>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</si>
  <si>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</si>
  <si>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</si>
  <si>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</si>
  <si>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</si>
  <si>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</si>
  <si>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</si>
  <si>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</si>
  <si>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</si>
  <si>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</si>
  <si>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</si>
  <si>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</si>
  <si>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</si>
  <si>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</si>
  <si>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</si>
  <si>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</si>
  <si>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</si>
  <si>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</si>
  <si>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</si>
  <si>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</si>
  <si>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</si>
  <si>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</si>
  <si>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</si>
  <si>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</si>
  <si>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</si>
  <si>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</si>
  <si>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</si>
  <si>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</si>
  <si>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</si>
  <si>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</si>
  <si>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</si>
  <si>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</si>
  <si>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</si>
  <si>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</si>
  <si>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</si>
  <si>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</si>
  <si>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</si>
  <si>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</si>
  <si>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</si>
  <si>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</si>
  <si>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</si>
  <si>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</si>
  <si>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</si>
  <si>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</si>
  <si>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</si>
  <si>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</si>
  <si>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</si>
  <si>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</si>
  <si>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</si>
  <si>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</si>
  <si>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</si>
  <si>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</si>
  <si>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</si>
  <si>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</si>
  <si>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</si>
  <si>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</si>
  <si>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</si>
  <si>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</si>
  <si>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</si>
  <si>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</si>
  <si>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</si>
  <si>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</si>
  <si>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</si>
  <si>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</si>
  <si>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</si>
  <si>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</si>
  <si>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</si>
  <si>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</si>
  <si>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</si>
  <si>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</si>
  <si>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</si>
  <si>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</si>
  <si>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</si>
  <si>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</si>
  <si>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</si>
  <si>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</si>
  <si>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</si>
  <si>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</si>
  <si>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</si>
  <si>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</si>
  <si>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</si>
  <si>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</si>
  <si>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</si>
  <si>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</si>
  <si>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</si>
  <si>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</si>
  <si>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</si>
  <si>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</si>
  <si>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</si>
  <si>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</si>
  <si>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</si>
  <si>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</si>
  <si>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</si>
  <si>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</si>
  <si>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</si>
  <si>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</si>
  <si>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</si>
  <si>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</si>
  <si>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</si>
  <si>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</si>
  <si>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</si>
  <si>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</si>
  <si>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</si>
  <si>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</si>
  <si>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</si>
  <si>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</si>
  <si>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</si>
  <si>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</si>
  <si>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</si>
  <si>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</si>
  <si>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</si>
  <si>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</si>
  <si>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</si>
  <si>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</si>
  <si>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</si>
  <si>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</si>
  <si>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</si>
  <si>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</si>
  <si>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</si>
  <si>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</si>
  <si>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</si>
  <si>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</si>
  <si>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</si>
  <si>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</si>
  <si>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</si>
  <si>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</si>
  <si>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</si>
  <si>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</si>
  <si>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</si>
  <si>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</si>
  <si>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</si>
  <si>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</si>
  <si>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</si>
  <si>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</si>
  <si>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</si>
  <si>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</si>
  <si>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</si>
  <si>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</si>
  <si>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</si>
  <si>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</si>
  <si>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</si>
  <si>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</si>
  <si>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</si>
  <si>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</si>
  <si>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</si>
  <si>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</si>
  <si>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</si>
  <si>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</si>
  <si>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</si>
  <si>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</si>
  <si>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</si>
  <si>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</si>
  <si>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</si>
  <si>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</si>
  <si>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</si>
  <si>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</si>
  <si>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</si>
  <si>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</si>
  <si>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</si>
  <si>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</si>
  <si>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</si>
  <si>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</si>
  <si>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</si>
  <si>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</si>
  <si>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</si>
  <si>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</si>
  <si>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</si>
  <si>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</si>
  <si>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</si>
  <si>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</si>
  <si>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</si>
  <si>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</si>
  <si>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</si>
  <si>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</si>
  <si>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</si>
  <si>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</si>
  <si>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</si>
  <si>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</si>
  <si>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</si>
  <si>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</si>
  <si>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</si>
  <si>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</si>
  <si>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</si>
  <si>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</si>
  <si>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</si>
  <si>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</si>
  <si>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</si>
  <si>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</si>
  <si>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</si>
  <si>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</si>
  <si>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</si>
  <si>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</si>
  <si>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</si>
  <si>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</si>
  <si>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</si>
  <si>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</si>
  <si>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</si>
  <si>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</si>
  <si>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</si>
  <si>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</si>
  <si>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</si>
  <si>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</si>
  <si>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</si>
  <si>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</si>
  <si>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</si>
  <si>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</si>
  <si>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</si>
  <si>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</si>
  <si>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</si>
  <si>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</si>
  <si>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</si>
  <si>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</si>
  <si>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</si>
  <si>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</si>
  <si>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</si>
  <si>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</si>
  <si>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</si>
  <si>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</si>
  <si>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</si>
  <si>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</si>
  <si>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</si>
  <si>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</si>
  <si>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</si>
  <si>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</si>
  <si>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</si>
  <si>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</si>
  <si>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</si>
  <si>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</si>
  <si>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</si>
  <si>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</si>
  <si>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</si>
  <si>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</si>
  <si>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</si>
  <si>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</si>
  <si>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</si>
  <si>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</si>
  <si>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</si>
  <si>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</si>
  <si>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</si>
  <si>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</si>
  <si>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</si>
  <si>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</si>
  <si>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</si>
  <si>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</si>
  <si>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</si>
  <si>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</si>
  <si>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</si>
  <si>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</si>
  <si>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</si>
  <si>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</si>
  <si>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</si>
  <si>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</si>
  <si>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</si>
  <si>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</si>
  <si>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</si>
  <si>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</si>
  <si>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</si>
  <si>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</si>
  <si>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</si>
  <si>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</si>
  <si>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</si>
  <si>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</si>
  <si>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</si>
  <si>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</si>
  <si>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</si>
  <si>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</si>
  <si>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</si>
  <si>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</si>
  <si>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</si>
  <si>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</si>
  <si>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</si>
  <si>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</si>
  <si>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</si>
  <si>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</si>
  <si>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</si>
  <si>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</si>
  <si>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</si>
  <si>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</si>
  <si>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</si>
  <si>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</si>
  <si>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</si>
  <si>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</si>
  <si>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</si>
  <si>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</si>
  <si>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</si>
  <si>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</si>
  <si>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</si>
  <si>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</si>
  <si>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</si>
  <si>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</si>
  <si>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</si>
  <si>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</si>
  <si>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</si>
  <si>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</si>
  <si>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</si>
  <si>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</si>
  <si>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</si>
  <si>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</si>
  <si>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</si>
  <si>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</si>
  <si>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</si>
  <si>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</si>
  <si>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</si>
  <si>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</si>
  <si>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</si>
  <si>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</si>
  <si>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</si>
  <si>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</si>
  <si>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</si>
  <si>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</si>
  <si>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</si>
  <si>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</si>
  <si>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</si>
  <si>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</si>
  <si>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</si>
  <si>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</si>
  <si>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</si>
  <si>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</si>
  <si>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</si>
  <si>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</si>
  <si>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</si>
  <si>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</si>
  <si>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</si>
  <si>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</si>
  <si>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</si>
  <si>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</si>
  <si>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</si>
  <si>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</si>
  <si>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</si>
  <si>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</si>
  <si>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</si>
  <si>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</si>
  <si>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</si>
  <si>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</si>
  <si>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</si>
  <si>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</si>
  <si>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</si>
  <si>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</si>
  <si>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</si>
  <si>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</si>
  <si>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</si>
  <si>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</si>
  <si>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</si>
  <si>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</si>
  <si>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</si>
  <si>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</si>
  <si>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</si>
  <si>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</si>
  <si>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</si>
  <si>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</si>
  <si>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</si>
  <si>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</si>
  <si>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</si>
  <si>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</si>
  <si>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</si>
  <si>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</si>
  <si>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</si>
  <si>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</si>
  <si>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</si>
  <si>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</si>
  <si>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</si>
  <si>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</si>
  <si>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</si>
  <si>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</si>
  <si>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</si>
  <si>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</si>
  <si>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</si>
  <si>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</si>
  <si>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</si>
  <si>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</si>
  <si>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</si>
  <si>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</si>
  <si>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</si>
  <si>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</si>
  <si>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</si>
  <si>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</si>
  <si>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</si>
  <si>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</si>
  <si>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</si>
  <si>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</si>
  <si>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</si>
  <si>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</si>
  <si>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</si>
  <si>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</si>
  <si>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</si>
  <si>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</si>
  <si>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</si>
  <si>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</si>
  <si>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</si>
  <si>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</si>
  <si>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</si>
  <si>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</si>
  <si>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</si>
  <si>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</si>
  <si>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</si>
  <si>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</si>
  <si>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</si>
  <si>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</si>
  <si>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</si>
  <si>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</si>
  <si>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</si>
  <si>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</si>
  <si>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</si>
  <si>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</si>
  <si>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</si>
  <si>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</si>
  <si>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</si>
  <si>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</si>
  <si>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</si>
  <si>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</si>
  <si>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</si>
  <si>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</si>
  <si>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</si>
  <si>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</si>
  <si>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</si>
  <si>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</si>
  <si>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</si>
  <si>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</si>
  <si>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</si>
  <si>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</si>
  <si>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</si>
  <si>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</si>
  <si>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</si>
  <si>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</si>
  <si>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</si>
  <si>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</si>
  <si>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</si>
  <si>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</si>
  <si>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</si>
  <si>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</si>
  <si>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</si>
  <si>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</si>
  <si>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</si>
  <si>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</si>
  <si>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</si>
  <si>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</si>
  <si>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</si>
  <si>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</si>
  <si>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</si>
  <si>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</si>
  <si>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</si>
  <si>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</si>
  <si>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</si>
  <si>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</si>
  <si>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</si>
  <si>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</si>
  <si>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</si>
  <si>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</si>
  <si>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</si>
  <si>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</si>
  <si>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</si>
  <si>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</si>
  <si>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</si>
  <si>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</si>
  <si>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</si>
  <si>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</si>
  <si>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</si>
  <si>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</si>
  <si>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</si>
  <si>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</si>
  <si>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</si>
  <si>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</si>
  <si>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</si>
  <si>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</si>
  <si>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</si>
  <si>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</si>
  <si>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</si>
  <si>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</si>
  <si>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</si>
  <si>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</si>
  <si>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</si>
  <si>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</si>
  <si>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</si>
  <si>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</si>
  <si>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</si>
  <si>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</si>
  <si>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</si>
  <si>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</si>
  <si>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</si>
  <si>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</si>
  <si>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</si>
  <si>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</si>
  <si>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</si>
  <si>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</si>
  <si>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</si>
  <si>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</si>
  <si>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</si>
  <si>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</si>
  <si>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</si>
  <si>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</si>
  <si>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</si>
  <si>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</si>
  <si>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</si>
  <si>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</si>
  <si>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</si>
  <si>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</si>
  <si>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</si>
  <si>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</si>
  <si>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</si>
  <si>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</si>
  <si>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</si>
  <si>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</si>
  <si>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</si>
  <si>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</si>
  <si>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</si>
  <si>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</si>
  <si>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</si>
  <si>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</si>
  <si>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</si>
  <si>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</si>
  <si>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</si>
  <si>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</si>
  <si>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</si>
  <si>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</si>
  <si>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</si>
  <si>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</si>
  <si>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</si>
  <si>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</si>
  <si>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</si>
  <si>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</si>
  <si>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</si>
  <si>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</si>
  <si>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</si>
  <si>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</si>
  <si>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</si>
  <si>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</si>
  <si>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</si>
  <si>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</si>
  <si>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</si>
  <si>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</si>
  <si>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</si>
  <si>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</si>
  <si>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</si>
  <si>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</si>
  <si>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</si>
  <si>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</si>
  <si>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</si>
  <si>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</si>
  <si>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</si>
  <si>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</si>
  <si>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</si>
  <si>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</si>
  <si>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</si>
  <si>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</si>
  <si>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</si>
  <si>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</si>
  <si>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</si>
  <si>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</si>
  <si>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</si>
  <si>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</si>
  <si>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</si>
  <si>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</si>
  <si>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</si>
  <si>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</si>
  <si>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</si>
  <si>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</si>
  <si>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</si>
  <si>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</si>
  <si>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</si>
  <si>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</si>
  <si>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</si>
  <si>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</si>
  <si>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</si>
  <si>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</si>
  <si>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</si>
  <si>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</si>
  <si>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</si>
  <si>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</si>
  <si>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</si>
  <si>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</si>
  <si>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</si>
  <si>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</si>
  <si>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</si>
  <si>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</si>
  <si>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</si>
  <si>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</si>
  <si>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</si>
  <si>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</si>
  <si>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</si>
  <si>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</si>
  <si>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</si>
  <si>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</si>
  <si>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</si>
  <si>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</si>
  <si>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</si>
  <si>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</si>
  <si>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</si>
  <si>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</si>
  <si>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</si>
  <si>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</si>
  <si>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</si>
  <si>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</si>
  <si>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</si>
  <si>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</si>
  <si>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</si>
  <si>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</si>
  <si>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</si>
  <si>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</si>
  <si>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</si>
  <si>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</si>
  <si>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</si>
  <si>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</si>
  <si>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</si>
  <si>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</si>
  <si>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</si>
  <si>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</si>
  <si>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</si>
  <si>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</si>
  <si>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</si>
  <si>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</si>
  <si>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</si>
  <si>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</si>
  <si>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</si>
  <si>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</si>
  <si>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</si>
  <si>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</si>
  <si>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</si>
  <si>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</si>
  <si>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</si>
  <si>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</si>
  <si>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</si>
  <si>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</si>
  <si>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</si>
  <si>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</si>
  <si>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</si>
  <si>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</si>
  <si>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</si>
  <si>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</si>
  <si>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</si>
  <si>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</si>
  <si>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</si>
  <si>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</si>
  <si>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</si>
  <si>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</si>
  <si>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</si>
  <si>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</si>
  <si>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</si>
  <si>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</si>
  <si>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</si>
  <si>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</si>
  <si>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</si>
  <si>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</si>
  <si>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</si>
  <si>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</si>
  <si>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</si>
  <si>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</si>
  <si>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</si>
  <si>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</si>
  <si>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</si>
  <si>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</si>
  <si>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</si>
  <si>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</si>
  <si>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</si>
  <si>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</si>
  <si>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</si>
  <si>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</si>
  <si>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</si>
  <si>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</si>
  <si>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</si>
  <si>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</si>
  <si>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</si>
  <si>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</si>
  <si>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</si>
  <si>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</si>
  <si>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</si>
  <si>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</si>
  <si>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</si>
  <si>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</si>
  <si>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</si>
  <si>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</si>
  <si>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</si>
  <si>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</si>
  <si>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</si>
  <si>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</si>
  <si>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</si>
  <si>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</si>
  <si>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</si>
  <si>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</si>
  <si>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</si>
  <si>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</si>
  <si>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</si>
  <si>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</si>
  <si>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</si>
  <si>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</si>
  <si>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</si>
  <si>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</si>
  <si>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</si>
  <si>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</si>
  <si>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</si>
  <si>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</si>
  <si>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</si>
  <si>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</si>
  <si>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</si>
  <si>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</si>
  <si>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</si>
  <si>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</si>
  <si>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</si>
  <si>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</si>
  <si>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</si>
  <si>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</si>
  <si>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</si>
  <si>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</si>
  <si>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</si>
  <si>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</si>
  <si>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</si>
  <si>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</si>
  <si>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</si>
  <si>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</si>
  <si>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</si>
  <si>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</si>
  <si>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</si>
  <si>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</si>
  <si>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</si>
  <si>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</si>
  <si>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</si>
  <si>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</si>
  <si>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</si>
  <si>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</si>
  <si>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</si>
  <si>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</si>
  <si>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</si>
  <si>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</si>
  <si>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</si>
  <si>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</si>
  <si>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</si>
  <si>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</si>
  <si>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</si>
  <si>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</si>
  <si>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</si>
  <si>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</si>
  <si>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</si>
  <si>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</si>
  <si>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</si>
  <si>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</si>
  <si>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</si>
  <si>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</si>
  <si>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</si>
  <si>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</si>
  <si>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</si>
  <si>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</si>
  <si>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</si>
  <si>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</si>
  <si>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</si>
  <si>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</si>
  <si>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</si>
  <si>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</si>
  <si>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</si>
  <si>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</si>
  <si>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</si>
  <si>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</si>
  <si>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</si>
  <si>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</si>
  <si>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</si>
  <si>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</si>
  <si>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</si>
  <si>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</si>
  <si>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</si>
  <si>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</si>
  <si>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</si>
  <si>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</si>
  <si>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</si>
  <si>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</si>
  <si>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</si>
  <si>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</si>
  <si>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</si>
  <si>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</si>
  <si>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</si>
  <si>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</si>
  <si>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</si>
  <si>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</si>
  <si>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</si>
  <si>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</si>
  <si>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</si>
  <si>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</si>
  <si>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</si>
  <si>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</si>
  <si>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</si>
  <si>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</si>
  <si>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</si>
  <si>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</si>
  <si>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</si>
  <si>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</si>
  <si>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</si>
  <si>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</si>
  <si>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</si>
  <si>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</si>
  <si>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</si>
  <si>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</si>
  <si>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</si>
  <si>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</si>
  <si>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</si>
  <si>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</si>
  <si>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</si>
  <si>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</si>
  <si>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</si>
  <si>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</si>
  <si>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</si>
  <si>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</si>
  <si>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</si>
  <si>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</si>
  <si>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</si>
  <si>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</si>
  <si>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</si>
  <si>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</si>
  <si>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</si>
  <si>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</si>
  <si>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</si>
  <si>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</si>
  <si>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</si>
  <si>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</si>
  <si>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</si>
  <si>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</si>
  <si>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</si>
  <si>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</si>
  <si>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</si>
  <si>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</si>
  <si>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</si>
  <si>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</si>
  <si>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</si>
  <si>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</si>
  <si>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</si>
  <si>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</si>
  <si>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</si>
  <si>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</si>
  <si>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</si>
  <si>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</si>
  <si>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</si>
  <si>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</si>
  <si>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</si>
  <si>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</si>
  <si>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</si>
  <si>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</si>
  <si>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</si>
  <si>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</si>
  <si>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</si>
  <si>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</si>
  <si>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</si>
  <si>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</si>
  <si>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</si>
  <si>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</si>
  <si>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</si>
  <si>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</si>
  <si>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</si>
  <si>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</si>
  <si>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</si>
  <si>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</si>
  <si>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</si>
  <si>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</si>
  <si>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</si>
  <si>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</si>
  <si>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</si>
  <si>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</si>
  <si>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</si>
  <si>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</si>
  <si>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</si>
  <si>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</si>
  <si>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</si>
  <si>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</si>
  <si>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</si>
  <si>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</si>
  <si>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</si>
  <si>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</si>
  <si>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</si>
  <si>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</si>
  <si>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</si>
  <si>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</si>
  <si>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</si>
  <si>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</si>
  <si>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</si>
  <si>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</si>
  <si>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</si>
  <si>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</si>
  <si>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</si>
  <si>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</si>
  <si>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</si>
  <si>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</si>
  <si>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</si>
  <si>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</si>
  <si>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</si>
  <si>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</si>
  <si>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</si>
  <si>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</si>
  <si>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</si>
  <si>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</si>
  <si>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</si>
  <si>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</si>
  <si>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</si>
  <si>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</si>
  <si>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</si>
  <si>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</si>
  <si>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</si>
  <si>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</si>
  <si>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</si>
  <si>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</si>
  <si>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</si>
  <si>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</si>
  <si>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</si>
  <si>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</si>
  <si>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</si>
  <si>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</si>
  <si>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</si>
  <si>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</si>
  <si>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</si>
  <si>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</si>
  <si>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</si>
  <si>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</si>
  <si>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</si>
  <si>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</si>
  <si>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</si>
  <si>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</si>
  <si>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</si>
  <si>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</si>
  <si>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</si>
  <si>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</si>
  <si>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</si>
  <si>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</si>
  <si>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</si>
  <si>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</si>
  <si>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</si>
  <si>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</si>
  <si>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</si>
  <si>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</si>
  <si>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</si>
  <si>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</si>
  <si>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</si>
  <si>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</si>
  <si>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</si>
  <si>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</si>
  <si>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</si>
  <si>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</si>
  <si>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</si>
  <si>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</si>
  <si>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</si>
  <si>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</si>
  <si>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</si>
  <si>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</si>
  <si>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</si>
  <si>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</si>
  <si>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</si>
  <si>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</si>
  <si>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</si>
  <si>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</si>
  <si>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</si>
  <si>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</si>
  <si>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</si>
  <si>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</si>
  <si>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</si>
  <si>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</si>
  <si>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</si>
  <si>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</si>
  <si>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</si>
  <si>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</si>
  <si>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</si>
  <si>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</si>
  <si>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</si>
  <si>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</si>
  <si>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</si>
  <si>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</si>
  <si>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</si>
  <si>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</si>
  <si>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</si>
  <si>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</si>
  <si>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</si>
  <si>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</si>
  <si>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</si>
  <si>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</si>
  <si>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</si>
  <si>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</si>
  <si>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</si>
  <si>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</si>
  <si>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</si>
  <si>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</si>
  <si>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</si>
  <si>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</si>
  <si>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</si>
  <si>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</si>
  <si>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</si>
  <si>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</si>
  <si>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</si>
  <si>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</si>
  <si>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</si>
  <si>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</si>
  <si>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</si>
  <si>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</si>
  <si>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</si>
  <si>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</si>
  <si>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</si>
  <si>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</si>
  <si>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</si>
  <si>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</si>
  <si>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</si>
  <si>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</si>
  <si>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</si>
  <si>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</si>
  <si>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</si>
  <si>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</si>
  <si>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</si>
  <si>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</si>
  <si>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</si>
  <si>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</si>
  <si>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</si>
  <si>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</si>
  <si>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</si>
  <si>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</si>
  <si>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</si>
  <si>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</si>
  <si>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</si>
  <si>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</si>
  <si>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</si>
  <si>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</si>
  <si>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</si>
  <si>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</si>
  <si>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</si>
  <si>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</si>
  <si>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</si>
  <si>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</si>
  <si>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</si>
  <si>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</si>
  <si>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</si>
  <si>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</si>
  <si>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</si>
  <si>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</si>
  <si>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</si>
  <si>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</si>
  <si>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</si>
  <si>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</si>
  <si>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</si>
  <si>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</si>
  <si>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</si>
  <si>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</si>
  <si>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</si>
  <si>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</si>
  <si>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</si>
  <si>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</si>
  <si>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</si>
  <si>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</si>
  <si>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</si>
  <si>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</si>
  <si>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</si>
  <si>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</si>
  <si>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</si>
  <si>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</si>
  <si>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</si>
  <si>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</si>
  <si>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</si>
  <si>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</si>
  <si>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</si>
  <si>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</si>
  <si>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</si>
  <si>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</si>
  <si>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</si>
  <si>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</si>
  <si>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</si>
  <si>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</si>
  <si>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</si>
  <si>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</si>
  <si>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</si>
  <si>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</si>
  <si>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</si>
  <si>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</si>
  <si>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</si>
  <si>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</si>
  <si>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</si>
  <si>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</si>
  <si>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</si>
  <si>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</si>
  <si>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</si>
  <si>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</si>
  <si>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</si>
  <si>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</si>
  <si>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</si>
  <si>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</si>
  <si>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</si>
  <si>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</si>
  <si>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</si>
  <si>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</si>
  <si>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</si>
  <si>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</si>
  <si>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</si>
  <si>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</si>
  <si>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</si>
  <si>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</si>
  <si>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</si>
  <si>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</si>
  <si>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</si>
  <si>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</si>
  <si>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</si>
  <si>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</si>
  <si>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</si>
  <si>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</si>
  <si>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</si>
  <si>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</si>
  <si>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</si>
  <si>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</si>
  <si>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</si>
  <si>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</si>
  <si>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</si>
  <si>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</si>
  <si>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</si>
  <si>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</si>
  <si>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</si>
  <si>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</si>
  <si>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</si>
  <si>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</si>
  <si>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</si>
  <si>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</si>
  <si>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</si>
  <si>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</si>
  <si>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</si>
  <si>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</si>
  <si>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</si>
  <si>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</si>
  <si>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</si>
  <si>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</si>
  <si>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</si>
  <si>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</si>
  <si>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</si>
  <si>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</si>
  <si>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</si>
  <si>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</si>
  <si>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</si>
  <si>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</si>
  <si>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</si>
  <si>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</si>
  <si>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</si>
  <si>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</si>
  <si>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</si>
  <si>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</si>
  <si>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</si>
  <si>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</si>
  <si>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</si>
  <si>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</si>
  <si>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</si>
  <si>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</si>
  <si>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</si>
  <si>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</si>
  <si>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</si>
  <si>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</si>
  <si>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</si>
  <si>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</si>
  <si>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</si>
  <si>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</si>
  <si>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</si>
  <si>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</si>
  <si>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</si>
  <si>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</si>
  <si>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</si>
  <si>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</si>
  <si>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</si>
  <si>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</si>
  <si>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</si>
  <si>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</si>
  <si>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</si>
  <si>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</si>
  <si>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</si>
  <si>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</si>
  <si>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</si>
  <si>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</si>
  <si>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</si>
  <si>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</si>
  <si>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</si>
  <si>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</si>
  <si>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</si>
  <si>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</si>
  <si>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</si>
  <si>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</si>
  <si>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</si>
  <si>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</si>
  <si>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</si>
  <si>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</si>
  <si>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</si>
  <si>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</si>
  <si>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</si>
  <si>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</si>
  <si>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</si>
  <si>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</si>
  <si>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</si>
  <si>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</si>
  <si>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</si>
  <si>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</si>
  <si>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</si>
  <si>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</si>
  <si>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</si>
  <si>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</si>
  <si>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</si>
  <si>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</si>
  <si>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</si>
  <si>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</si>
  <si>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</si>
  <si>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</si>
  <si>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</si>
  <si>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</si>
  <si>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</si>
  <si>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</si>
  <si>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</si>
  <si>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</si>
  <si>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</si>
  <si>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</si>
  <si>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</si>
  <si>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</si>
  <si>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</si>
  <si>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</si>
  <si>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</si>
  <si>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</si>
  <si>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</si>
  <si>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</si>
  <si>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</si>
  <si>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</si>
  <si>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</si>
  <si>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</si>
  <si>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</si>
  <si>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</si>
  <si>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</si>
  <si>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</si>
  <si>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</si>
  <si>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</si>
  <si>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</si>
  <si>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</si>
  <si>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</si>
  <si>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</si>
  <si>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</si>
  <si>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</si>
  <si>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</si>
  <si>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</si>
  <si>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</si>
  <si>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</si>
  <si>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</si>
  <si>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</si>
  <si>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</si>
  <si>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</si>
  <si>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</si>
  <si>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</si>
  <si>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</si>
  <si>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</si>
  <si>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</si>
  <si>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</si>
  <si>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</si>
  <si>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</si>
  <si>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</si>
  <si>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</si>
  <si>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</si>
  <si>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</si>
  <si>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</si>
  <si>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</si>
  <si>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</si>
  <si>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</si>
  <si>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</si>
  <si>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</si>
  <si>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</si>
  <si>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</si>
  <si>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</si>
  <si>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</si>
  <si>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</si>
  <si>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</si>
  <si>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</si>
  <si>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</si>
  <si>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</si>
  <si>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</si>
  <si>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</si>
  <si>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</si>
  <si>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</si>
  <si>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</si>
  <si>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</si>
  <si>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</si>
  <si>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</si>
  <si>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</si>
  <si>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</si>
  <si>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</si>
  <si>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</si>
  <si>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</si>
  <si>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</si>
  <si>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</si>
  <si>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</si>
  <si>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</si>
  <si>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</si>
  <si>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</si>
  <si>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</si>
  <si>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</si>
  <si>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</si>
  <si>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</si>
  <si>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</si>
  <si>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</si>
  <si>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</si>
  <si>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</si>
  <si>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</si>
  <si>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</si>
  <si>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</si>
  <si>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</si>
  <si>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</si>
  <si>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</si>
  <si>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</si>
  <si>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</si>
  <si>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</si>
  <si>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</si>
  <si>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</si>
  <si>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</si>
  <si>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</si>
  <si>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</si>
  <si>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</si>
  <si>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</si>
  <si>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</si>
  <si>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</si>
  <si>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</si>
  <si>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</si>
  <si>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</si>
  <si>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</si>
  <si>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</si>
  <si>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</si>
  <si>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</si>
  <si>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</si>
  <si>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</si>
  <si>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</si>
  <si>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</si>
  <si>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</si>
  <si>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</si>
  <si>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</si>
  <si>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</si>
  <si>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</si>
  <si>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</si>
  <si>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</si>
  <si>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</si>
  <si>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</si>
  <si>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</si>
  <si>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</si>
  <si>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</si>
  <si>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</si>
  <si>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</si>
  <si>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</si>
  <si>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</si>
  <si>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</si>
  <si>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</si>
  <si>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</si>
  <si>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</si>
  <si>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</si>
  <si>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</si>
  <si>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</si>
  <si>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</si>
  <si>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</si>
  <si>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</si>
  <si>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</si>
  <si>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</si>
  <si>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</si>
  <si>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</si>
  <si>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</si>
  <si>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</si>
  <si>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</si>
  <si>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</si>
  <si>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</si>
  <si>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</si>
  <si>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</si>
  <si>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</si>
  <si>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</si>
  <si>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</si>
  <si>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</si>
  <si>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</si>
  <si>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</si>
  <si>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</si>
  <si>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</si>
  <si>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</si>
  <si>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</si>
  <si>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</si>
  <si>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</si>
  <si>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</si>
  <si>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</si>
  <si>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</si>
  <si>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</si>
  <si>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</si>
  <si>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</si>
  <si>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</si>
  <si>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</si>
  <si>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</si>
  <si>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</si>
  <si>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</si>
  <si>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</si>
  <si>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</si>
  <si>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</si>
  <si>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</si>
  <si>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</si>
  <si>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</si>
  <si>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</si>
  <si>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</si>
  <si>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</si>
  <si>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</si>
  <si>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</si>
  <si>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</si>
  <si>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</si>
  <si>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</si>
  <si>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</si>
  <si>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</si>
  <si>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</si>
  <si>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</si>
  <si>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</si>
  <si>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</si>
  <si>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</si>
  <si>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</si>
  <si>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</si>
  <si>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</si>
  <si>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</si>
  <si>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</si>
  <si>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</si>
  <si>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</si>
  <si>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</si>
  <si>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</si>
  <si>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</si>
  <si>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</si>
  <si>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</si>
  <si>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</si>
  <si>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</si>
  <si>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</si>
  <si>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</si>
  <si>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</si>
  <si>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</si>
  <si>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</si>
  <si>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</si>
  <si>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</si>
  <si>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</si>
  <si>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</si>
  <si>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</si>
  <si>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</si>
  <si>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</si>
  <si>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</si>
  <si>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</si>
  <si>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</si>
  <si>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</si>
  <si>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</si>
  <si>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</si>
  <si>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</si>
  <si>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</si>
  <si>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</si>
  <si>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</si>
  <si>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</si>
  <si>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</si>
  <si>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</si>
  <si>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</si>
  <si>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</si>
  <si>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</si>
  <si>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</si>
  <si>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</si>
  <si>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</si>
  <si>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</si>
  <si>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</si>
  <si>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</si>
  <si>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</si>
  <si>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</si>
  <si>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</si>
  <si>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</si>
  <si>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</si>
  <si>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</si>
  <si>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</si>
  <si>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</si>
  <si>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</si>
  <si>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</si>
  <si>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</si>
  <si>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</si>
  <si>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</si>
  <si>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</si>
  <si>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</si>
  <si>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</si>
  <si>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</si>
  <si>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</si>
  <si>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</si>
  <si>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</si>
  <si>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</si>
  <si>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</si>
  <si>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</si>
  <si>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</si>
  <si>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</si>
  <si>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</si>
  <si>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</si>
  <si>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</si>
  <si>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</si>
  <si>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</si>
  <si>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</si>
  <si>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</si>
  <si>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</si>
  <si>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</si>
  <si>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</si>
  <si>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</si>
  <si>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</si>
  <si>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</si>
  <si>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</si>
  <si>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</si>
  <si>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</si>
  <si>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</si>
  <si>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</si>
  <si>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</si>
  <si>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</si>
  <si>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</si>
  <si>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</si>
  <si>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</si>
  <si>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</si>
  <si>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</si>
  <si>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</si>
  <si>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</si>
  <si>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</si>
  <si>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</si>
  <si>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</si>
  <si>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</si>
  <si>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</si>
  <si>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</si>
  <si>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</si>
  <si>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</si>
  <si>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</si>
  <si>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</si>
  <si>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</si>
  <si>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</si>
  <si>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</si>
  <si>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</si>
  <si>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</si>
  <si>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</si>
  <si>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</si>
  <si>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</si>
  <si>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</si>
  <si>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</si>
  <si>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</si>
  <si>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</si>
  <si>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</si>
  <si>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</si>
  <si>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</si>
  <si>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</si>
  <si>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</si>
  <si>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</si>
  <si>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</si>
  <si>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</si>
  <si>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</si>
  <si>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</si>
  <si>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</si>
  <si>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</si>
  <si>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</si>
  <si>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</si>
  <si>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</si>
  <si>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</si>
  <si>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</si>
  <si>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</si>
  <si>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</si>
  <si>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</si>
  <si>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</si>
  <si>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</si>
  <si>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</si>
  <si>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</si>
  <si>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</si>
  <si>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</si>
  <si>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</si>
  <si>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</si>
  <si>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</si>
  <si>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</si>
  <si>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</si>
  <si>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</si>
  <si>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</si>
  <si>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</si>
  <si>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</si>
  <si>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</si>
  <si>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</si>
  <si>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</si>
  <si>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</si>
  <si>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</si>
  <si>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</si>
  <si>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</si>
  <si>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</si>
  <si>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</si>
  <si>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</si>
  <si>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</si>
  <si>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</si>
  <si>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</si>
  <si>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</si>
  <si>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</si>
  <si>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</si>
  <si>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</si>
  <si>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</si>
  <si>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</si>
  <si>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</si>
  <si>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</si>
  <si>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</si>
  <si>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</si>
  <si>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</si>
  <si>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</si>
  <si>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</si>
  <si>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</si>
  <si>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</si>
  <si>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</si>
  <si>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</si>
  <si>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</si>
  <si>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</si>
  <si>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</si>
  <si>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</si>
  <si>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</si>
  <si>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</si>
  <si>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</si>
  <si>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</si>
  <si>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</si>
  <si>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</si>
  <si>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</si>
  <si>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</si>
  <si>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</si>
  <si>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</si>
  <si>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</si>
  <si>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</si>
  <si>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</si>
  <si>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</si>
  <si>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</si>
  <si>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</si>
  <si>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</si>
  <si>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</si>
  <si>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</si>
  <si>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</si>
  <si>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</si>
  <si>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</si>
  <si>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</si>
  <si>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</si>
  <si>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</si>
  <si>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</si>
  <si>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</si>
  <si>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</si>
  <si>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</si>
  <si>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</si>
  <si>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</si>
  <si>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</si>
  <si>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</si>
  <si>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</si>
  <si>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</si>
  <si>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</si>
  <si>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</si>
  <si>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</si>
  <si>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</si>
  <si>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</si>
  <si>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</si>
  <si>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</si>
  <si>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</si>
  <si>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</si>
  <si>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</si>
  <si>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</si>
  <si>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</si>
  <si>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</si>
  <si>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</si>
  <si>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</si>
  <si>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</si>
  <si>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</si>
  <si>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</si>
  <si>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</si>
  <si>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</si>
  <si>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</si>
  <si>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</si>
  <si>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</si>
  <si>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</si>
  <si>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</si>
  <si>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</si>
  <si>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</si>
  <si>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</si>
  <si>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</si>
  <si>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</si>
  <si>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</si>
  <si>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</si>
  <si>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</si>
  <si>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</si>
  <si>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</si>
  <si>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</si>
  <si>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</si>
  <si>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</si>
  <si>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</si>
  <si>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</si>
  <si>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</si>
  <si>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</si>
  <si>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</si>
  <si>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</si>
  <si>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</si>
  <si>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</si>
  <si>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</si>
  <si>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</si>
  <si>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</si>
  <si>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</si>
  <si>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</si>
  <si>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</si>
  <si>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</si>
  <si>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</si>
  <si>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</si>
  <si>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</si>
  <si>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</si>
  <si>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</si>
  <si>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</si>
  <si>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</si>
  <si>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</si>
  <si>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</si>
  <si>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</si>
  <si>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</si>
  <si>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</si>
  <si>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</si>
  <si>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</si>
  <si>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</si>
  <si>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</si>
  <si>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</si>
  <si>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</si>
  <si>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</si>
  <si>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</si>
  <si>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</si>
  <si>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</si>
  <si>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</si>
  <si>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</si>
  <si>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</si>
  <si>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</si>
  <si>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</si>
  <si>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</si>
  <si>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</si>
  <si>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</si>
  <si>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</si>
  <si>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</si>
  <si>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</si>
  <si>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</si>
  <si>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</si>
  <si>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</si>
  <si>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</si>
  <si>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</si>
  <si>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</si>
  <si>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</si>
  <si>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</si>
  <si>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</si>
  <si>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</si>
  <si>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</si>
  <si>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</si>
  <si>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</si>
  <si>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</si>
  <si>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</si>
  <si>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</si>
  <si>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</si>
  <si>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</si>
  <si>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</si>
  <si>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</si>
  <si>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</si>
  <si>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</si>
  <si>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</si>
  <si>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</si>
  <si>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</si>
  <si>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</si>
  <si>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</si>
  <si>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</si>
  <si>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</si>
  <si>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</si>
  <si>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</si>
  <si>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</si>
  <si>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</si>
  <si>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</si>
  <si>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</si>
  <si>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</si>
  <si>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</si>
  <si>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</si>
  <si>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</si>
  <si>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</si>
  <si>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</si>
  <si>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</si>
  <si>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</si>
  <si>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</si>
  <si>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</si>
  <si>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</si>
  <si>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</si>
  <si>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</si>
  <si>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</si>
  <si>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</si>
  <si>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</si>
  <si>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</si>
  <si>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</si>
  <si>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</si>
  <si>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</si>
  <si>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</si>
  <si>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</si>
  <si>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</si>
  <si>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</si>
  <si>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</si>
  <si>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</si>
  <si>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</si>
  <si>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</si>
  <si>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</si>
  <si>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</si>
  <si>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</si>
  <si>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</si>
  <si>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</si>
  <si>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</si>
  <si>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</si>
  <si>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</si>
  <si>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</si>
  <si>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</si>
  <si>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</si>
  <si>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</si>
  <si>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</si>
  <si>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</si>
  <si>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</si>
  <si>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</si>
  <si>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</si>
  <si>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</si>
  <si>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</si>
  <si>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</si>
  <si>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</si>
  <si>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</si>
  <si>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</si>
  <si>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</si>
  <si>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</si>
  <si>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</si>
  <si>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</si>
  <si>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</si>
  <si>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</si>
  <si>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</si>
  <si>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</si>
  <si>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</si>
  <si>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</si>
  <si>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</si>
  <si>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</si>
  <si>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</si>
  <si>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</si>
  <si>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</si>
  <si>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</si>
  <si>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</si>
  <si>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</si>
  <si>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</si>
  <si>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</si>
  <si>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</si>
  <si>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</si>
  <si>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</si>
  <si>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</si>
  <si>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</si>
  <si>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</si>
  <si>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</si>
  <si>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</si>
  <si>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</si>
  <si>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</si>
  <si>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</si>
  <si>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</si>
  <si>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</si>
  <si>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</si>
  <si>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</si>
  <si>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</si>
  <si>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</si>
  <si>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</si>
  <si>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</si>
  <si>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</si>
  <si>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</si>
  <si>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</si>
  <si>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</si>
  <si>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</si>
  <si>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</si>
  <si>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</si>
  <si>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</si>
  <si>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</si>
  <si>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</si>
  <si>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</si>
  <si>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</si>
  <si>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</si>
  <si>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</si>
  <si>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</si>
  <si>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</si>
  <si>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</si>
  <si>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</si>
  <si>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</si>
  <si>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</si>
  <si>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</si>
  <si>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</si>
  <si>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</si>
  <si>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</si>
  <si>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</si>
  <si>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</si>
  <si>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</si>
  <si>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</si>
  <si>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</si>
  <si>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</si>
  <si>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</si>
  <si>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</si>
  <si>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</si>
  <si>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</si>
  <si>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</si>
  <si>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</si>
  <si>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</si>
  <si>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</si>
  <si>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</si>
  <si>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</si>
  <si>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</si>
  <si>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</si>
  <si>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</si>
  <si>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</si>
  <si>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</si>
  <si>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</si>
  <si>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</si>
  <si>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</si>
  <si>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</si>
  <si>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</si>
  <si>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</si>
  <si>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</si>
  <si>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</si>
  <si>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</si>
  <si>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</si>
  <si>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</si>
  <si>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</si>
  <si>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</si>
  <si>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</si>
  <si>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</si>
  <si>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</si>
  <si>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</si>
  <si>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</si>
  <si>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</si>
  <si>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</si>
  <si>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</si>
  <si>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</si>
  <si>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</si>
  <si>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</si>
  <si>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</si>
  <si>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</si>
  <si>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</si>
  <si>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</si>
  <si>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</si>
  <si>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</si>
  <si>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</si>
  <si>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</si>
  <si>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</si>
  <si>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</si>
  <si>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</si>
  <si>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</si>
  <si>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</si>
  <si>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</si>
  <si>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</si>
  <si>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</si>
  <si>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</si>
  <si>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</si>
  <si>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</si>
  <si>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</si>
  <si>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</si>
  <si>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</si>
  <si>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</si>
  <si>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</si>
  <si>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</si>
  <si>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</si>
  <si>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</si>
  <si>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</si>
  <si>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</si>
  <si>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</si>
  <si>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</si>
  <si>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</si>
  <si>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</si>
  <si>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</si>
  <si>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</si>
  <si>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</si>
  <si>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</si>
  <si>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</si>
  <si>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</si>
  <si>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</si>
  <si>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</si>
  <si>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</si>
  <si>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</si>
  <si>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</si>
  <si>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</si>
  <si>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</si>
  <si>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</si>
  <si>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</si>
  <si>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</si>
  <si>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</si>
  <si>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</si>
  <si>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</si>
  <si>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</si>
  <si>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</si>
  <si>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</si>
  <si>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</si>
  <si>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</si>
  <si>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</si>
  <si>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</si>
  <si>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</si>
  <si>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</si>
  <si>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</si>
  <si>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</si>
  <si>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</si>
  <si>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</si>
  <si>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</si>
  <si>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</si>
  <si>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</si>
  <si>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</si>
  <si>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</si>
  <si>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</si>
  <si>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</si>
  <si>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</si>
  <si>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</si>
  <si>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</si>
  <si>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</si>
  <si>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</si>
  <si>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</si>
  <si>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</si>
  <si>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</si>
  <si>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</si>
  <si>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</si>
  <si>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</si>
  <si>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</si>
  <si>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</si>
  <si>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</si>
  <si>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</si>
  <si>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</si>
  <si>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</si>
  <si>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</si>
  <si>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</si>
  <si>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</si>
  <si>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</si>
  <si>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</si>
  <si>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</si>
  <si>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</si>
  <si>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</si>
  <si>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</si>
  <si>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</si>
  <si>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</si>
  <si>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</si>
  <si>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</si>
  <si>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</si>
  <si>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</si>
  <si>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</si>
  <si>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</si>
  <si>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</si>
  <si>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</si>
  <si>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</si>
  <si>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</si>
  <si>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</si>
  <si>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</si>
  <si>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</si>
  <si>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</si>
  <si>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</si>
  <si>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</si>
  <si>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</si>
  <si>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</si>
  <si>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</si>
  <si>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</si>
  <si>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</si>
  <si>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</si>
  <si>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</si>
  <si>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</si>
  <si>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</si>
  <si>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</si>
  <si>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</si>
  <si>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</si>
  <si>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</si>
  <si>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</si>
  <si>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</si>
  <si>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</si>
  <si>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</si>
  <si>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</si>
  <si>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</si>
  <si>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</si>
  <si>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</si>
  <si>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</si>
  <si>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</si>
  <si>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</si>
  <si>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</si>
  <si>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</si>
  <si>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</si>
  <si>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</si>
  <si>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</si>
  <si>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</si>
  <si>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</si>
  <si>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</si>
  <si>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</si>
  <si>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</si>
  <si>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</si>
  <si>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</si>
  <si>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</si>
  <si>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</si>
  <si>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</si>
  <si>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</si>
  <si>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</si>
  <si>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</si>
  <si>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</si>
  <si>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</si>
  <si>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</si>
  <si>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</si>
  <si>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</si>
  <si>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</si>
  <si>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</si>
  <si>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</si>
  <si>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</si>
  <si>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</si>
  <si>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</si>
  <si>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</si>
  <si>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</si>
  <si>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</si>
  <si>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</si>
  <si>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</si>
  <si>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</si>
  <si>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</si>
  <si>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</si>
  <si>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</si>
  <si>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</si>
  <si>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</si>
  <si>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</si>
  <si>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</si>
  <si>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</si>
  <si>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</si>
  <si>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</si>
  <si>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</si>
  <si>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</si>
  <si>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</si>
  <si>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</si>
  <si>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</si>
  <si>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</si>
  <si>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</si>
  <si>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</si>
  <si>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</si>
  <si>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</si>
  <si>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</si>
  <si>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</si>
  <si>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</si>
  <si>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</si>
  <si>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</si>
  <si>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</si>
  <si>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</si>
  <si>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</si>
  <si>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</si>
  <si>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</si>
  <si>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</si>
  <si>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</si>
  <si>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</si>
  <si>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</si>
  <si>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</si>
  <si>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</si>
  <si>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</si>
  <si>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</si>
  <si>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</si>
  <si>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</si>
  <si>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</si>
  <si>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</si>
  <si>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</si>
  <si>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</si>
  <si>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</si>
  <si>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</si>
  <si>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</si>
  <si>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</si>
  <si>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</si>
  <si>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</si>
  <si>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</si>
  <si>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</si>
  <si>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</si>
  <si>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</si>
  <si>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</si>
  <si>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</si>
  <si>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</si>
  <si>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</si>
  <si>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</si>
  <si>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</si>
  <si>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</si>
  <si>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</si>
  <si>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</si>
  <si>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</si>
  <si>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</si>
  <si>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</si>
  <si>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</si>
  <si>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</si>
  <si>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</si>
  <si>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</si>
  <si>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</si>
  <si>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</si>
  <si>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</si>
  <si>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</si>
  <si>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</si>
  <si>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</si>
  <si>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</si>
  <si>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</si>
  <si>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</si>
  <si>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</si>
  <si>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</si>
  <si>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</si>
  <si>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</si>
  <si>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</si>
  <si>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</si>
  <si>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</si>
  <si>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</si>
  <si>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</si>
  <si>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</si>
  <si>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</si>
  <si>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</si>
  <si>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</si>
  <si>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</si>
  <si>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</si>
  <si>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</si>
  <si>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</si>
  <si>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</si>
  <si>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</si>
  <si>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</si>
  <si>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</si>
  <si>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</si>
  <si>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</si>
  <si>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</si>
  <si>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</si>
  <si>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</si>
  <si>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</si>
  <si>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</si>
  <si>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</si>
  <si>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</si>
  <si>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</si>
  <si>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</si>
  <si>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</si>
  <si>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</si>
  <si>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</si>
  <si>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</si>
  <si>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</si>
  <si>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</si>
  <si>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</si>
  <si>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</si>
  <si>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</si>
  <si>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</si>
  <si>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</si>
  <si>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</si>
  <si>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</si>
  <si>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</si>
  <si>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</si>
  <si>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</si>
  <si>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</si>
  <si>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</si>
  <si>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</si>
  <si>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</si>
  <si>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</si>
  <si>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</si>
  <si>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</si>
  <si>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</si>
  <si>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</si>
  <si>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</si>
  <si>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</si>
  <si>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</si>
  <si>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</si>
  <si>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</si>
  <si>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</si>
  <si>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</si>
  <si>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</si>
  <si>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</si>
  <si>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</si>
  <si>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</si>
  <si>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</si>
  <si>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</si>
  <si>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</si>
  <si>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</si>
  <si>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</si>
  <si>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</si>
  <si>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</si>
  <si>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</si>
  <si>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</si>
  <si>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</si>
  <si>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</si>
  <si>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</si>
  <si>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</si>
  <si>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</si>
  <si>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</si>
  <si>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</si>
  <si>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</si>
  <si>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</si>
  <si>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</si>
  <si>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</si>
  <si>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</si>
  <si>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</si>
  <si>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</si>
  <si>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</si>
  <si>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</si>
  <si>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</si>
  <si>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</si>
  <si>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</si>
  <si>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</si>
  <si>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</si>
  <si>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</si>
  <si>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</si>
  <si>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</si>
  <si>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</si>
  <si>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</si>
  <si>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</si>
  <si>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</si>
  <si>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</si>
  <si>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</si>
  <si>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</si>
  <si>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</si>
  <si>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</si>
  <si>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</si>
  <si>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</si>
  <si>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</si>
  <si>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</si>
  <si>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</si>
  <si>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</si>
  <si>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</si>
  <si>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</si>
  <si>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</si>
  <si>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</si>
  <si>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</si>
  <si>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</si>
  <si>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</si>
  <si>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</si>
  <si>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</si>
  <si>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</si>
  <si>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</si>
  <si>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</si>
  <si>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</si>
  <si>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</si>
  <si>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</si>
  <si>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</si>
  <si>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</si>
  <si>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</si>
  <si>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</si>
  <si>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</si>
  <si>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</si>
  <si>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</si>
  <si>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</si>
  <si>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</si>
  <si>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</si>
  <si>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</si>
  <si>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</si>
  <si>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</si>
  <si>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</si>
  <si>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</si>
  <si>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</si>
  <si>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</si>
  <si>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</si>
  <si>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</si>
  <si>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</si>
  <si>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</si>
  <si>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</si>
  <si>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</si>
  <si>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</si>
  <si>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</si>
  <si>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</si>
  <si>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</si>
  <si>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</si>
  <si>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</si>
  <si>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</si>
  <si>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</si>
  <si>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</si>
  <si>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</si>
  <si>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</si>
  <si>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</si>
  <si>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</si>
  <si>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</si>
  <si>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</si>
  <si>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</si>
  <si>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</si>
  <si>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</si>
  <si>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</si>
  <si>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</si>
  <si>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</si>
  <si>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</si>
  <si>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</si>
  <si>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</si>
  <si>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</si>
  <si>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</si>
  <si>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</si>
  <si>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</si>
  <si>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</si>
  <si>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</si>
  <si>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</si>
  <si>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</si>
  <si>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</si>
  <si>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</si>
  <si>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</si>
  <si>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</si>
  <si>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</si>
  <si>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</si>
  <si>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</si>
  <si>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</si>
  <si>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</si>
  <si>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</si>
  <si>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</si>
  <si>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</si>
  <si>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</si>
  <si>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</si>
  <si>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</si>
  <si>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</si>
  <si>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</si>
  <si>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</si>
  <si>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</si>
  <si>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</si>
  <si>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</si>
  <si>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</si>
  <si>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</si>
  <si>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</si>
  <si>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</si>
  <si>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</si>
  <si>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</si>
  <si>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</si>
  <si>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</si>
  <si>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</si>
  <si>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</si>
  <si>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</si>
  <si>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</si>
  <si>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</si>
  <si>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</si>
  <si>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</si>
  <si>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</si>
  <si>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</si>
  <si>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</si>
  <si>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</si>
  <si>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</si>
  <si>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</si>
  <si>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</si>
  <si>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</si>
  <si>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</si>
  <si>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</si>
  <si>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</si>
  <si>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</si>
  <si>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</si>
  <si>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</si>
  <si>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</si>
  <si>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</si>
  <si>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</si>
  <si>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</si>
  <si>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</si>
  <si>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</si>
  <si>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</si>
  <si>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</si>
  <si>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</si>
  <si>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</si>
  <si>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</si>
  <si>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</si>
  <si>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</si>
  <si>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</si>
  <si>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</si>
  <si>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</si>
  <si>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</si>
  <si>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</si>
  <si>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</si>
  <si>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</si>
  <si>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</si>
  <si>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</si>
  <si>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</si>
  <si>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</si>
  <si>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</si>
  <si>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</si>
  <si>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</si>
  <si>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</si>
  <si>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</si>
  <si>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</si>
  <si>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</si>
  <si>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</si>
  <si>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</si>
  <si>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</si>
  <si>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</si>
  <si>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</si>
  <si>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</si>
  <si>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</si>
  <si>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</si>
  <si>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</si>
  <si>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</si>
  <si>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</si>
  <si>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</si>
  <si>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</si>
  <si>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</si>
  <si>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</si>
  <si>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</si>
  <si>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</si>
  <si>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</si>
  <si>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</si>
  <si>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</si>
  <si>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</si>
  <si>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</si>
  <si>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</si>
  <si>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</si>
  <si>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</si>
  <si>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</si>
  <si>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</si>
  <si>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</si>
  <si>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</si>
  <si>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</si>
  <si>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</si>
  <si>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</si>
  <si>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</si>
  <si>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</si>
  <si>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</si>
  <si>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</si>
  <si>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</si>
  <si>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</si>
  <si>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</si>
  <si>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</si>
  <si>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</si>
  <si>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</si>
  <si>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</si>
  <si>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</si>
  <si>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</si>
  <si>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</si>
  <si>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</si>
  <si>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</si>
  <si>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</si>
  <si>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</si>
  <si>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</si>
  <si>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</si>
  <si>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</si>
  <si>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</si>
  <si>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</si>
  <si>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</si>
  <si>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</si>
  <si>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</si>
  <si>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</si>
  <si>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</si>
  <si>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</si>
  <si>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</si>
  <si>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</si>
  <si>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</si>
  <si>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</si>
  <si>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</si>
  <si>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</si>
  <si>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</si>
  <si>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</si>
  <si>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</si>
  <si>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</si>
  <si>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</si>
  <si>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</si>
  <si>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</si>
  <si>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</si>
  <si>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</si>
  <si>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</si>
  <si>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</si>
  <si>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</si>
  <si>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</si>
  <si>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</si>
  <si>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</si>
  <si>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</si>
  <si>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</si>
  <si>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</si>
  <si>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</si>
  <si>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</si>
  <si>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</si>
  <si>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</si>
  <si>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</si>
  <si>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</si>
  <si>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</si>
  <si>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</si>
  <si>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</si>
  <si>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</si>
  <si>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</si>
  <si>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</si>
  <si>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</si>
  <si>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</si>
  <si>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</si>
  <si>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</si>
  <si>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</si>
  <si>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</si>
  <si>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</si>
  <si>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</si>
  <si>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</si>
  <si>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</si>
  <si>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</si>
  <si>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</si>
  <si>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</si>
  <si>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</si>
  <si>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</si>
  <si>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</si>
  <si>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</si>
  <si>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</si>
  <si>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</si>
  <si>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</si>
  <si>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</si>
  <si>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</si>
  <si>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</si>
  <si>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</si>
  <si>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</si>
  <si>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</si>
  <si>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</si>
  <si>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</si>
  <si>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</si>
  <si>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</si>
  <si>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</si>
  <si>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</si>
  <si>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</si>
  <si>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</si>
  <si>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</si>
  <si>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</si>
  <si>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</si>
  <si>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</si>
  <si>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</si>
  <si>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</si>
  <si>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</si>
  <si>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</si>
  <si>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</si>
  <si>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</si>
  <si>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</si>
  <si>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</si>
  <si>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</si>
  <si>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</si>
  <si>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</si>
  <si>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</si>
  <si>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</si>
  <si>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</si>
  <si>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</si>
  <si>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</si>
  <si>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</si>
  <si>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</si>
  <si>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</si>
  <si>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</si>
  <si>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</si>
  <si>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</si>
  <si>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</si>
  <si>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</si>
  <si>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</si>
  <si>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</si>
  <si>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</si>
  <si>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</si>
  <si>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</si>
  <si>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</si>
  <si>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</si>
  <si>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</si>
  <si>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</si>
  <si>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</si>
  <si>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</si>
  <si>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</si>
  <si>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</si>
  <si>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</si>
  <si>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</si>
  <si>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</si>
  <si>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</si>
  <si>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</si>
  <si>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</si>
  <si>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</si>
  <si>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</si>
  <si>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</si>
  <si>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</si>
  <si>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</si>
  <si>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</si>
  <si>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</si>
  <si>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</si>
  <si>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</si>
  <si>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</si>
  <si>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</si>
  <si>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</si>
  <si>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</si>
  <si>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</si>
  <si>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</si>
  <si>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</si>
  <si>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</si>
  <si>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</si>
  <si>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</si>
  <si>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</si>
  <si>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</si>
  <si>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</si>
  <si>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</si>
  <si>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</si>
  <si>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</si>
  <si>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</si>
  <si>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</si>
  <si>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</si>
  <si>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</si>
  <si>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</si>
  <si>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</si>
  <si>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</si>
  <si>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</si>
  <si>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</si>
  <si>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</si>
  <si>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</si>
  <si>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</si>
  <si>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</si>
  <si>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</si>
  <si>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</si>
  <si>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</si>
  <si>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</si>
  <si>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</si>
  <si>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</si>
  <si>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</si>
  <si>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</si>
  <si>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</si>
  <si>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</si>
  <si>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</si>
  <si>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</si>
  <si>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</si>
  <si>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</si>
  <si>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</si>
  <si>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</si>
  <si>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</si>
  <si>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</si>
  <si>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</si>
  <si>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</si>
  <si>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</si>
  <si>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</si>
  <si>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</si>
  <si>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</si>
  <si>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</si>
  <si>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</si>
  <si>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</si>
  <si>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</si>
  <si>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</si>
  <si>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</si>
  <si>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</si>
  <si>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</si>
  <si>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</si>
  <si>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</si>
  <si>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</si>
  <si>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</si>
  <si>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</si>
  <si>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</si>
  <si>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</si>
  <si>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</si>
  <si>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</si>
  <si>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</si>
  <si>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</si>
  <si>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</si>
  <si>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</si>
  <si>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</si>
  <si>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</si>
  <si>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</si>
  <si>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</si>
  <si>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</si>
  <si>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</si>
  <si>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</si>
  <si>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</si>
  <si>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</si>
  <si>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</si>
  <si>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</si>
  <si>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</si>
  <si>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</si>
  <si>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</si>
  <si>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</si>
  <si>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</si>
  <si>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</si>
  <si>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</si>
  <si>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</si>
  <si>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</si>
  <si>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</si>
  <si>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</si>
  <si>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</si>
  <si>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</si>
  <si>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</si>
  <si>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</si>
  <si>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</si>
  <si>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</si>
  <si>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</si>
  <si>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</si>
  <si>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</si>
  <si>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</si>
  <si>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</si>
  <si>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</si>
  <si>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</si>
  <si>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</si>
  <si>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</si>
  <si>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</si>
  <si>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</si>
  <si>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</si>
  <si>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</si>
  <si>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</si>
  <si>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</si>
  <si>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</si>
  <si>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</si>
  <si>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</si>
  <si>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</si>
  <si>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</si>
  <si>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</si>
  <si>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</si>
  <si>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</si>
  <si>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</si>
  <si>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</si>
  <si>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</si>
  <si>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</si>
  <si>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</si>
  <si>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</si>
  <si>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</si>
  <si>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</si>
  <si>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</si>
  <si>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</si>
  <si>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</si>
  <si>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</si>
  <si>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</si>
  <si>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</si>
  <si>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</si>
  <si>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</si>
  <si>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</si>
  <si>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</si>
  <si>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</si>
  <si>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</si>
  <si>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</si>
  <si>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</si>
  <si>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</si>
  <si>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</si>
  <si>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</si>
  <si>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</si>
  <si>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</si>
  <si>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</si>
  <si>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</si>
  <si>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</si>
  <si>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</si>
  <si>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</si>
  <si>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</si>
  <si>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</si>
  <si>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</si>
  <si>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</si>
  <si>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</si>
  <si>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</si>
  <si>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</si>
  <si>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</si>
  <si>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</si>
  <si>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</si>
  <si>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</si>
  <si>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</si>
  <si>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</si>
  <si>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</si>
  <si>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</si>
  <si>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</si>
  <si>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</si>
  <si>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</si>
  <si>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</si>
  <si>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</si>
  <si>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</si>
  <si>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</si>
  <si>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</si>
  <si>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</si>
  <si>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</si>
  <si>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</si>
  <si>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</si>
  <si>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</si>
  <si>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</si>
  <si>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</si>
  <si>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</si>
  <si>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</si>
  <si>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</si>
  <si>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</si>
  <si>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</si>
  <si>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</si>
  <si>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</si>
  <si>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</si>
  <si>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</si>
  <si>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</si>
  <si>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</si>
  <si>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</si>
  <si>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</si>
  <si>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</si>
  <si>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</si>
  <si>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</si>
  <si>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</si>
  <si>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</si>
  <si>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</si>
  <si>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</si>
  <si>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</si>
  <si>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</si>
  <si>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</si>
  <si>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</si>
  <si>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</si>
  <si>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</si>
  <si>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</si>
  <si>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</si>
  <si>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</si>
  <si>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</si>
  <si>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</si>
  <si>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</si>
  <si>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</si>
  <si>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</si>
  <si>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</si>
  <si>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</si>
  <si>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</si>
  <si>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</si>
  <si>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</si>
  <si>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</si>
  <si>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</si>
  <si>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</si>
  <si>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</si>
  <si>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</si>
  <si>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</si>
  <si>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</si>
  <si>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</si>
  <si>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</si>
  <si>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</si>
  <si>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</si>
  <si>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</si>
  <si>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</si>
  <si>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</si>
  <si>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</si>
  <si>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</si>
  <si>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</si>
  <si>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</si>
  <si>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</si>
  <si>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</si>
  <si>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</si>
  <si>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</si>
  <si>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</si>
  <si>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</si>
  <si>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</si>
  <si>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</si>
  <si>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</si>
  <si>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</si>
  <si>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</si>
  <si>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</si>
  <si>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</si>
  <si>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</si>
  <si>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</si>
  <si>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</si>
  <si>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</si>
  <si>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</si>
  <si>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</si>
  <si>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</si>
  <si>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</si>
  <si>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</si>
  <si>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</si>
  <si>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</si>
  <si>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</si>
  <si>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</si>
  <si>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</si>
  <si>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</si>
  <si>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</si>
  <si>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</si>
  <si>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</si>
  <si>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</si>
  <si>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</si>
  <si>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</si>
  <si>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</si>
  <si>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</si>
  <si>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</si>
  <si>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</si>
  <si>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</si>
  <si>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</si>
  <si>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</si>
  <si>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</si>
  <si>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</si>
  <si>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</si>
  <si>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</si>
  <si>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</si>
  <si>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</si>
  <si>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</si>
  <si>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</si>
  <si>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</si>
  <si>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</si>
  <si>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</si>
  <si>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</si>
  <si>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</si>
  <si>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</si>
  <si>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</si>
  <si>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</si>
  <si>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</si>
  <si>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</si>
  <si>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</si>
  <si>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</si>
  <si>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</si>
  <si>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</si>
  <si>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</si>
  <si>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</si>
  <si>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</si>
  <si>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</si>
  <si>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</si>
  <si>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</si>
  <si>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</si>
  <si>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</si>
  <si>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</si>
  <si>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</si>
  <si>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</si>
  <si>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</si>
  <si>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</si>
  <si>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</si>
  <si>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</si>
  <si>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</si>
  <si>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</si>
  <si>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</si>
  <si>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</si>
  <si>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</si>
  <si>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</si>
  <si>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</si>
  <si>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</si>
  <si>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</si>
  <si>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</si>
  <si>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</si>
  <si>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</si>
  <si>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</si>
  <si>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</si>
  <si>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</si>
  <si>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</si>
  <si>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</si>
  <si>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</si>
  <si>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</si>
  <si>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</si>
  <si>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</si>
  <si>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</si>
  <si>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</si>
  <si>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</si>
  <si>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</si>
  <si>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</si>
  <si>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</si>
  <si>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</si>
  <si>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</si>
  <si>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</si>
  <si>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</si>
  <si>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</si>
  <si>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</si>
  <si>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</si>
  <si>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</si>
  <si>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</si>
  <si>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</si>
  <si>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</si>
  <si>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</si>
  <si>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</si>
  <si>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</si>
  <si>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</si>
  <si>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</si>
  <si>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</si>
  <si>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</si>
  <si>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</si>
  <si>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</si>
  <si>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</si>
  <si>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</si>
  <si>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</si>
  <si>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</si>
  <si>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</si>
  <si>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</si>
  <si>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</si>
  <si>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</si>
  <si>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</si>
  <si>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</si>
  <si>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</si>
  <si>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</si>
  <si>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</si>
  <si>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</si>
  <si>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</si>
  <si>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</si>
  <si>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</si>
  <si>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</si>
  <si>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</si>
  <si>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</si>
  <si>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</si>
  <si>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</si>
  <si>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</si>
  <si>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</si>
  <si>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</si>
  <si>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</si>
  <si>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</si>
  <si>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</si>
  <si>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</si>
  <si>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</si>
  <si>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</si>
  <si>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</si>
  <si>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</si>
  <si>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</si>
  <si>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</si>
  <si>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</si>
  <si>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</si>
  <si>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</si>
  <si>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</si>
  <si>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</si>
  <si>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</si>
  <si>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</si>
  <si>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</si>
  <si>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</si>
  <si>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</si>
  <si>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</si>
  <si>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</si>
  <si>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</si>
  <si>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</si>
  <si>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</si>
  <si>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</si>
  <si>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</si>
  <si>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</si>
  <si>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</si>
  <si>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</si>
  <si>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</si>
  <si>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</si>
  <si>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</si>
  <si>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</si>
  <si>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</si>
  <si>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</si>
  <si>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</si>
  <si>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</si>
  <si>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</si>
  <si>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</si>
  <si>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</si>
  <si>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</si>
  <si>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</si>
  <si>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</si>
  <si>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</si>
  <si>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</si>
  <si>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</si>
  <si>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</si>
  <si>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</si>
  <si>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</si>
  <si>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</si>
  <si>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</si>
  <si>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</si>
  <si>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</si>
  <si>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</si>
  <si>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</si>
  <si>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</si>
  <si>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</si>
  <si>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</si>
  <si>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</si>
  <si>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</si>
  <si>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</si>
  <si>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</si>
  <si>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</si>
  <si>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</si>
  <si>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</si>
  <si>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</si>
  <si>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</si>
  <si>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</si>
  <si>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</si>
  <si>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</si>
  <si>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</si>
  <si>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</si>
  <si>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</si>
  <si>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</si>
  <si>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</si>
  <si>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</si>
  <si>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</si>
  <si>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</si>
  <si>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</si>
  <si>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</si>
  <si>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</si>
  <si>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</si>
  <si>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</si>
  <si>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</si>
  <si>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</si>
  <si>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</si>
  <si>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</si>
  <si>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</si>
  <si>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</si>
  <si>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</si>
  <si>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</si>
  <si>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</si>
  <si>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</si>
  <si>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</si>
  <si>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</si>
  <si>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</si>
  <si>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</si>
  <si>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</si>
  <si>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</si>
  <si>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</si>
  <si>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</si>
  <si>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</si>
  <si>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</si>
  <si>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</si>
  <si>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</si>
  <si>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</si>
  <si>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</si>
  <si>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</si>
  <si>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</si>
  <si>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</si>
  <si>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</si>
  <si>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</si>
  <si>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</si>
  <si>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</si>
  <si>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</si>
  <si>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</si>
  <si>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</si>
  <si>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</si>
  <si>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</si>
  <si>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</si>
  <si>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</si>
  <si>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</si>
  <si>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</si>
  <si>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</si>
  <si>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</si>
  <si>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</si>
  <si>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</si>
  <si>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</si>
  <si>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</si>
  <si>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</si>
  <si>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</si>
  <si>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</si>
  <si>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</si>
  <si>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</si>
  <si>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</si>
  <si>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</si>
  <si>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</si>
  <si>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</si>
  <si>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</si>
  <si>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</si>
  <si>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</si>
  <si>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</si>
  <si>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</si>
  <si>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</si>
  <si>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</si>
  <si>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</si>
  <si>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</si>
  <si>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</si>
  <si>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</si>
  <si>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</si>
  <si>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</si>
  <si>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</si>
  <si>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</si>
  <si>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</si>
  <si>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</si>
  <si>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</si>
  <si>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</si>
  <si>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</si>
  <si>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</si>
  <si>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</si>
  <si>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</si>
  <si>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</si>
  <si>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</si>
  <si>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</si>
  <si>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</si>
  <si>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</si>
  <si>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</si>
  <si>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</si>
  <si>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</si>
  <si>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</si>
  <si>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</si>
  <si>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</si>
  <si>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</si>
  <si>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</si>
  <si>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</si>
  <si>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</si>
  <si>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</si>
  <si>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</si>
  <si>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</si>
  <si>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</si>
  <si>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</si>
  <si>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</si>
  <si>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</si>
  <si>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</si>
  <si>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</si>
  <si>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</si>
  <si>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</si>
  <si>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</si>
  <si>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</si>
  <si>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</si>
  <si>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</si>
  <si>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</si>
  <si>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</si>
  <si>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</si>
  <si>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</si>
  <si>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</si>
  <si>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</si>
  <si>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</si>
  <si>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</si>
  <si>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</si>
  <si>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</si>
  <si>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</si>
  <si>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</si>
  <si>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</si>
  <si>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</si>
  <si>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</si>
  <si>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</si>
  <si>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</si>
  <si>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</si>
  <si>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</si>
  <si>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</si>
  <si>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</si>
  <si>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</si>
  <si>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</si>
  <si>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</si>
  <si>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</si>
  <si>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</si>
  <si>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</si>
  <si>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</si>
  <si>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</si>
  <si>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</si>
  <si>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</si>
  <si>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</si>
  <si>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</si>
  <si>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</si>
  <si>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</si>
  <si>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</si>
  <si>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</si>
  <si>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</si>
  <si>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</si>
  <si>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</si>
  <si>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</si>
  <si>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</si>
  <si>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</si>
  <si>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</si>
  <si>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</si>
  <si>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</si>
  <si>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</si>
  <si>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</si>
  <si>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</si>
  <si>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</si>
  <si>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</si>
  <si>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</si>
  <si>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</si>
  <si>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</si>
  <si>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</si>
  <si>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</si>
  <si>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</si>
  <si>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</si>
  <si>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</si>
  <si>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</si>
  <si>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</si>
  <si>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</si>
  <si>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</si>
  <si>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</si>
  <si>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</si>
  <si>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</si>
  <si>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</si>
  <si>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</si>
  <si>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</si>
  <si>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</si>
  <si>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</si>
  <si>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</si>
  <si>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</si>
  <si>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</si>
  <si>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</si>
  <si>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</si>
  <si>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</si>
  <si>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</si>
  <si>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</si>
  <si>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</si>
  <si>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</si>
  <si>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</si>
  <si>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</si>
  <si>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</si>
  <si>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</si>
  <si>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</si>
  <si>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</si>
  <si>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</si>
  <si>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</si>
  <si>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</si>
  <si>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</si>
  <si>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</si>
  <si>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</si>
  <si>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</si>
  <si>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</si>
  <si>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</si>
  <si>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</si>
  <si>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</si>
  <si>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</si>
  <si>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</si>
  <si>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</si>
  <si>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</si>
  <si>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</si>
  <si>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</si>
  <si>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</si>
  <si>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</si>
  <si>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</si>
  <si>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</si>
  <si>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</si>
  <si>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</si>
  <si>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</si>
  <si>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</si>
  <si>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</si>
  <si>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</si>
  <si>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</si>
  <si>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</si>
  <si>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</si>
  <si>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</si>
  <si>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</si>
  <si>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</si>
  <si>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</si>
  <si>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</si>
  <si>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</si>
  <si>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</si>
  <si>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</si>
  <si>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</si>
  <si>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</si>
  <si>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</si>
  <si>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</si>
  <si>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</si>
  <si>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</si>
  <si>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</si>
  <si>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</si>
  <si>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</si>
  <si>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</si>
  <si>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</si>
  <si>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</si>
  <si>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</si>
  <si>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</si>
  <si>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</si>
  <si>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</si>
  <si>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</si>
  <si>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</si>
  <si>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</si>
  <si>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</si>
  <si>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</si>
  <si>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</si>
  <si>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</si>
  <si>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</si>
  <si>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</si>
  <si>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</si>
  <si>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</si>
  <si>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</si>
  <si>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</si>
  <si>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</si>
  <si>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</si>
  <si>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</si>
  <si>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</si>
  <si>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</si>
  <si>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</si>
  <si>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</si>
  <si>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</si>
  <si>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</si>
  <si>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</si>
  <si>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</si>
  <si>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</si>
  <si>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</si>
  <si>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</si>
  <si>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</si>
  <si>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</si>
  <si>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</si>
  <si>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</si>
  <si>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</si>
  <si>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</si>
  <si>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</si>
  <si>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</si>
  <si>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</si>
  <si>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</si>
  <si>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</si>
  <si>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</si>
  <si>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</si>
  <si>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</si>
  <si>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</si>
  <si>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</si>
  <si>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</si>
  <si>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</si>
  <si>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</si>
  <si>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</si>
  <si>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</si>
  <si>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</si>
  <si>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</si>
  <si>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</si>
  <si>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</si>
  <si>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</si>
  <si>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</si>
  <si>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</si>
  <si>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</si>
  <si>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</si>
  <si>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</si>
  <si>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</si>
  <si>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</si>
  <si>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</si>
  <si>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</si>
  <si>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</si>
  <si>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</si>
  <si>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</si>
  <si>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</si>
  <si>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</si>
  <si>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</si>
  <si>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</si>
  <si>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</si>
  <si>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</si>
  <si>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</si>
  <si>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</si>
  <si>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</si>
  <si>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</si>
  <si>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</si>
  <si>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</si>
  <si>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</si>
  <si>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</si>
  <si>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</si>
  <si>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</si>
  <si>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</si>
  <si>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</si>
  <si>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</si>
  <si>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</si>
  <si>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</si>
  <si>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</si>
  <si>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</si>
  <si>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</si>
  <si>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</si>
  <si>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</si>
  <si>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</si>
  <si>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</si>
  <si>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</si>
  <si>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</si>
  <si>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</si>
  <si>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</si>
  <si>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</si>
  <si>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</si>
  <si>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</si>
  <si>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</si>
  <si>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</si>
  <si>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</si>
  <si>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</si>
  <si>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</si>
  <si>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</si>
  <si>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</si>
  <si>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</si>
  <si>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</si>
  <si>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</si>
  <si>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</si>
  <si>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</si>
  <si>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</si>
  <si>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</si>
  <si>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</si>
  <si>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</si>
  <si>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</si>
  <si>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</si>
  <si>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</si>
  <si>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</si>
  <si>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</si>
  <si>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</si>
  <si>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</si>
  <si>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</si>
  <si>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</si>
  <si>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</si>
  <si>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</si>
  <si>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</si>
  <si>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</si>
  <si>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</si>
  <si>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</si>
  <si>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</si>
  <si>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</si>
  <si>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</si>
  <si>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</si>
  <si>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</si>
  <si>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</si>
  <si>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</si>
  <si>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</si>
  <si>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</si>
  <si>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</si>
  <si>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</si>
  <si>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</si>
  <si>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</si>
  <si>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</si>
  <si>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</si>
  <si>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</si>
  <si>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</si>
  <si>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</si>
  <si>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</si>
  <si>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</si>
  <si>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</si>
  <si>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</si>
  <si>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</si>
  <si>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</si>
  <si>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</si>
  <si>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</si>
  <si>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</si>
  <si>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</si>
  <si>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</si>
  <si>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</si>
  <si>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</si>
  <si>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</si>
  <si>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</si>
  <si>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</si>
  <si>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</si>
  <si>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</si>
  <si>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</si>
  <si>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</si>
  <si>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</si>
  <si>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</si>
  <si>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</si>
  <si>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</si>
  <si>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</si>
  <si>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</si>
  <si>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</si>
  <si>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</si>
  <si>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</si>
  <si>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</si>
  <si>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</si>
  <si>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</si>
  <si>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</si>
  <si>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</si>
  <si>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</si>
  <si>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</si>
  <si>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</si>
  <si>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</si>
  <si>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</si>
  <si>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</si>
  <si>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</si>
  <si>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</si>
  <si>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</si>
  <si>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</si>
  <si>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</si>
  <si>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</si>
  <si>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</si>
  <si>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</si>
  <si>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</si>
  <si>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</si>
  <si>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</si>
  <si>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</si>
  <si>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</si>
  <si>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</si>
  <si>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</si>
  <si>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</si>
  <si>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</si>
  <si>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</si>
  <si>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</si>
  <si>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</si>
  <si>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</si>
  <si>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</si>
  <si>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</si>
  <si>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</si>
  <si>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</si>
  <si>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</si>
  <si>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</si>
  <si>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</si>
  <si>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</si>
  <si>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</si>
  <si>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</si>
  <si>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</si>
  <si>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</si>
  <si>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</si>
  <si>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</si>
  <si>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</si>
  <si>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</si>
  <si>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</si>
  <si>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</si>
  <si>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</si>
  <si>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</si>
  <si>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</si>
  <si>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</si>
  <si>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</si>
  <si>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</si>
  <si>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</si>
  <si>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</si>
  <si>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</si>
  <si>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</si>
  <si>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</si>
  <si>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</si>
  <si>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</si>
  <si>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</si>
  <si>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</si>
  <si>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</si>
  <si>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</si>
  <si>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</si>
  <si>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</si>
  <si>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</si>
  <si>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</si>
  <si>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</si>
  <si>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</si>
  <si>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</si>
  <si>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</si>
  <si>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</si>
  <si>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</si>
  <si>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</si>
  <si>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</si>
  <si>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</si>
  <si>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</si>
  <si>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</si>
  <si>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</si>
  <si>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</si>
  <si>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</si>
  <si>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</si>
  <si>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</si>
  <si>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</si>
  <si>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</si>
  <si>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</si>
  <si>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</si>
  <si>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</si>
  <si>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</si>
  <si>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</si>
  <si>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</si>
  <si>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</si>
  <si>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</si>
  <si>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</si>
  <si>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</si>
  <si>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</si>
  <si>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</si>
  <si>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</si>
  <si>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</si>
  <si>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</si>
  <si>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</si>
  <si>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</si>
  <si>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</si>
  <si>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</si>
  <si>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</si>
  <si>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</si>
  <si>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</si>
  <si>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</si>
  <si>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</si>
  <si>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</si>
  <si>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</si>
  <si>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</si>
  <si>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</si>
  <si>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</si>
  <si>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</si>
  <si>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</si>
  <si>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</si>
  <si>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</si>
  <si>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</si>
  <si>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</si>
  <si>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</si>
  <si>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</si>
  <si>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</si>
  <si>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</si>
  <si>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</si>
  <si>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</si>
  <si>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</si>
  <si>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</si>
  <si>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</si>
  <si>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</si>
  <si>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</si>
  <si>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</si>
  <si>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</si>
  <si>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</si>
  <si>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</si>
  <si>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</si>
  <si>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</si>
  <si>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</si>
  <si>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</si>
  <si>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</si>
  <si>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</si>
  <si>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</si>
  <si>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</si>
  <si>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</si>
  <si>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</si>
  <si>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</si>
  <si>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</si>
  <si>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</si>
  <si>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</si>
  <si>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</si>
  <si>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</si>
  <si>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</si>
  <si>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</si>
  <si>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</si>
  <si>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</si>
  <si>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</si>
  <si>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</si>
  <si>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</si>
  <si>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</si>
  <si>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</si>
  <si>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</si>
  <si>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</si>
  <si>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</si>
  <si>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</si>
  <si>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</si>
  <si>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</si>
  <si>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</si>
  <si>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</si>
  <si>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</si>
  <si>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</si>
  <si>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</si>
  <si>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</si>
  <si>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</si>
  <si>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</si>
  <si>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</si>
  <si>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</si>
  <si>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</si>
  <si>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</si>
  <si>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</si>
  <si>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</si>
  <si>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</si>
  <si>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</si>
  <si>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</si>
  <si>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</si>
  <si>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</si>
  <si>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</si>
  <si>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</si>
  <si>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</si>
  <si>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</si>
  <si>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</si>
  <si>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</si>
  <si>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</si>
  <si>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</si>
  <si>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</si>
  <si>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</si>
  <si>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</si>
  <si>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</si>
  <si>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</si>
  <si>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</si>
  <si>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</si>
  <si>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</si>
  <si>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</si>
  <si>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</si>
  <si>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</si>
  <si>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</si>
  <si>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</si>
  <si>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</si>
  <si>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</si>
  <si>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</si>
  <si>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</si>
  <si>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</si>
  <si>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</si>
  <si>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</si>
  <si>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</si>
  <si>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</si>
  <si>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</si>
  <si>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</si>
  <si>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</si>
  <si>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</si>
  <si>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</si>
  <si>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</si>
  <si>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</si>
  <si>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</si>
  <si>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</si>
  <si>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</si>
  <si>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</si>
  <si>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</si>
  <si>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</si>
  <si>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</si>
  <si>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</si>
  <si>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</si>
  <si>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</si>
  <si>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</si>
  <si>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</si>
  <si>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</si>
  <si>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</si>
  <si>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</si>
  <si>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</si>
  <si>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</si>
  <si>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</si>
  <si>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</si>
  <si>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</si>
  <si>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</si>
  <si>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</si>
  <si>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</si>
  <si>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</si>
  <si>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</si>
  <si>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</si>
  <si>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</si>
  <si>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</si>
  <si>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</si>
  <si>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</si>
  <si>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</si>
  <si>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</si>
  <si>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</si>
  <si>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</si>
  <si>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</si>
  <si>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</si>
  <si>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</si>
  <si>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</si>
  <si>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</si>
  <si>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</si>
  <si>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</si>
  <si>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</si>
  <si>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</si>
  <si>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</si>
  <si>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</si>
  <si>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</si>
  <si>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</si>
  <si>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</si>
  <si>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</si>
  <si>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</si>
  <si>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</si>
  <si>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</si>
  <si>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</si>
  <si>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</si>
  <si>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</si>
  <si>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</si>
  <si>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</si>
  <si>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</si>
  <si>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</si>
  <si>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</si>
  <si>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</si>
  <si>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</si>
  <si>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</si>
  <si>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</si>
  <si>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</si>
  <si>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</si>
  <si>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</si>
  <si>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</si>
  <si>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</si>
  <si>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</si>
  <si>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</si>
  <si>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</si>
  <si>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</si>
  <si>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</si>
  <si>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</si>
  <si>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</si>
  <si>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</si>
  <si>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</si>
  <si>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</si>
  <si>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</si>
  <si>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</si>
  <si>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</si>
  <si>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</si>
  <si>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</si>
  <si>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</si>
  <si>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</si>
  <si>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</si>
  <si>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</si>
  <si>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</si>
  <si>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</si>
  <si>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</si>
  <si>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</si>
  <si>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</si>
  <si>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</si>
  <si>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</si>
  <si>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</si>
  <si>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</si>
  <si>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</si>
  <si>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</si>
  <si>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</si>
  <si>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</si>
  <si>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</si>
  <si>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</si>
  <si>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</si>
  <si>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</si>
  <si>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</si>
  <si>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</si>
  <si>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</si>
  <si>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</si>
  <si>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</si>
  <si>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</si>
  <si>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</si>
  <si>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</si>
  <si>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</si>
  <si>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</si>
  <si>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</si>
  <si>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</si>
  <si>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</si>
  <si>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</si>
  <si>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</si>
  <si>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</si>
  <si>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</si>
  <si>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</si>
  <si>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</si>
  <si>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</si>
  <si>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</si>
  <si>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</si>
  <si>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</si>
  <si>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</si>
  <si>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</si>
  <si>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</si>
  <si>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</si>
  <si>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</si>
  <si>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</si>
  <si>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</si>
  <si>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</si>
  <si>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</si>
  <si>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</si>
  <si>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</si>
  <si>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</si>
  <si>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</si>
  <si>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</si>
  <si>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</si>
  <si>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</si>
  <si>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</si>
  <si>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</si>
  <si>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</si>
  <si>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</si>
  <si>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</si>
  <si>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</si>
  <si>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</si>
  <si>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</si>
  <si>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</si>
  <si>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</si>
  <si>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</si>
  <si>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</si>
  <si>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</si>
  <si>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</si>
  <si>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</si>
  <si>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</si>
  <si>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</si>
  <si>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</si>
  <si>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</si>
  <si>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</si>
  <si>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</si>
  <si>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</si>
  <si>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</si>
  <si>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</si>
  <si>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</si>
  <si>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</si>
  <si>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</si>
  <si>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</si>
  <si>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</si>
  <si>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</si>
  <si>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</si>
  <si>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</si>
  <si>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</si>
  <si>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</si>
  <si>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</si>
  <si>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</si>
  <si>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</si>
  <si>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</si>
  <si>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</si>
  <si>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</si>
  <si>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</si>
  <si>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</si>
  <si>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</si>
  <si>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</si>
  <si>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</si>
  <si>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</si>
  <si>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</si>
  <si>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</si>
  <si>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</si>
  <si>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</si>
  <si>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</si>
  <si>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</si>
  <si>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</si>
  <si>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</si>
  <si>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</si>
  <si>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</si>
  <si>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</si>
  <si>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</si>
  <si>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</si>
  <si>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</si>
  <si>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</si>
  <si>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</si>
  <si>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</si>
  <si>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</si>
  <si>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</si>
  <si>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</si>
  <si>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</si>
  <si>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</si>
  <si>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</si>
  <si>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</si>
  <si>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</si>
  <si>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</si>
  <si>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</si>
  <si>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</si>
  <si>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</si>
  <si>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</si>
  <si>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</si>
  <si>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</si>
  <si>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</si>
  <si>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</si>
  <si>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</si>
  <si>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</si>
  <si>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</si>
  <si>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</si>
  <si>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</si>
  <si>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</si>
  <si>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</si>
  <si>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</si>
  <si>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</si>
  <si>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</si>
  <si>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</si>
  <si>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</si>
  <si>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</si>
  <si>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</si>
  <si>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</si>
  <si>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</si>
  <si>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</si>
  <si>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</si>
  <si>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</si>
  <si>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</si>
  <si>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</si>
  <si>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</si>
  <si>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</si>
  <si>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</si>
  <si>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</si>
  <si>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</si>
  <si>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</si>
  <si>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</si>
  <si>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</si>
  <si>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</si>
  <si>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</si>
  <si>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</si>
  <si>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</si>
  <si>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</si>
  <si>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</si>
  <si>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</si>
  <si>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</si>
  <si>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</si>
  <si>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</si>
  <si>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</si>
  <si>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</si>
  <si>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</si>
  <si>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</si>
  <si>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</si>
  <si>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</si>
  <si>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</si>
  <si>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</si>
  <si>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</si>
  <si>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</si>
  <si>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</si>
  <si>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</si>
  <si>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</si>
  <si>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</si>
  <si>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</si>
  <si>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</si>
  <si>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</si>
  <si>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</si>
  <si>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</si>
  <si>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</si>
  <si>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</si>
  <si>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</si>
  <si>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</si>
  <si>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</si>
  <si>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</si>
  <si>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</si>
  <si>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</si>
  <si>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</si>
  <si>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</si>
  <si>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</si>
  <si>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</si>
  <si>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</si>
  <si>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</si>
  <si>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</si>
  <si>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</si>
  <si>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</si>
  <si>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</si>
  <si>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</si>
  <si>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</si>
  <si>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</si>
  <si>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</si>
  <si>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</si>
  <si>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</si>
  <si>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</si>
  <si>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</si>
  <si>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</si>
  <si>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</si>
  <si>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</si>
  <si>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</si>
  <si>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</si>
  <si>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</si>
  <si>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</si>
  <si>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</si>
  <si>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</si>
  <si>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</si>
  <si>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</si>
  <si>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</si>
  <si>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</si>
  <si>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</si>
  <si>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</si>
  <si>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</si>
  <si>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</si>
  <si>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</si>
  <si>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</si>
  <si>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</si>
  <si>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</si>
  <si>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</si>
  <si>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</si>
  <si>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</si>
  <si>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</si>
  <si>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</si>
  <si>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</si>
  <si>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</si>
  <si>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</si>
  <si>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</si>
  <si>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</si>
  <si>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</si>
  <si>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</si>
  <si>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</si>
  <si>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</si>
  <si>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</si>
  <si>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</si>
  <si>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</si>
  <si>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</si>
  <si>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</si>
  <si>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</si>
  <si>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</si>
  <si>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</si>
  <si>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</si>
  <si>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</si>
  <si>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</si>
  <si>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</si>
  <si>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</si>
  <si>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</si>
  <si>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</si>
  <si>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</si>
  <si>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</si>
  <si>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</si>
  <si>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</si>
  <si>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</si>
  <si>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</si>
  <si>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</si>
  <si>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</si>
  <si>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</si>
  <si>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</si>
  <si>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</si>
  <si>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</si>
  <si>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</si>
  <si>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</si>
  <si>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</si>
  <si>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</si>
  <si>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</si>
  <si>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</si>
  <si>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</si>
  <si>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</si>
  <si>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</si>
  <si>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</si>
  <si>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</si>
  <si>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</si>
  <si>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</si>
  <si>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</si>
  <si>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</si>
  <si>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</si>
  <si>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</si>
  <si>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</si>
  <si>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</si>
  <si>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</si>
  <si>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</si>
  <si>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</si>
  <si>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</si>
  <si>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</si>
  <si>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</si>
  <si>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</si>
  <si>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</si>
  <si>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</si>
  <si>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</si>
  <si>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</si>
  <si>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</si>
  <si>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</si>
  <si>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</si>
  <si>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</si>
  <si>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</si>
  <si>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</si>
  <si>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</si>
  <si>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</si>
  <si>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</si>
  <si>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</si>
  <si>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</si>
  <si>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</si>
  <si>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</si>
  <si>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</si>
  <si>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</si>
  <si>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</si>
  <si>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</si>
  <si>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</si>
  <si>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</si>
  <si>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</si>
  <si>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</si>
  <si>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</si>
  <si>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</si>
  <si>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</si>
  <si>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</si>
  <si>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</si>
  <si>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</si>
  <si>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</si>
  <si>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</si>
  <si>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</si>
  <si>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</si>
  <si>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</si>
  <si>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</si>
  <si>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</si>
  <si>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</si>
  <si>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</si>
  <si>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</si>
  <si>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</si>
  <si>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</si>
  <si>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</si>
  <si>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</si>
  <si>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</si>
  <si>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</si>
  <si>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</si>
  <si>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</si>
  <si>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</si>
  <si>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</si>
  <si>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</si>
  <si>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</si>
  <si>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</si>
  <si>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</si>
  <si>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</si>
  <si>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</si>
  <si>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</si>
  <si>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</si>
  <si>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</si>
  <si>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</si>
  <si>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</si>
  <si>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</si>
  <si>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</si>
  <si>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</si>
  <si>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</si>
  <si>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</si>
  <si>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</si>
  <si>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</si>
  <si>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</si>
  <si>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</si>
  <si>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</si>
  <si>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</si>
  <si>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</si>
  <si>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</si>
  <si>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</si>
  <si>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</si>
  <si>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</si>
  <si>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</si>
  <si>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</si>
  <si>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</si>
  <si>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</si>
  <si>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</si>
  <si>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</si>
  <si>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</si>
  <si>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</si>
  <si>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</si>
  <si>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</si>
  <si>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</si>
  <si>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</si>
  <si>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</si>
  <si>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</si>
  <si>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</si>
  <si>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</si>
  <si>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</si>
  <si>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</si>
  <si>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</si>
  <si>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</si>
  <si>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</si>
  <si>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</si>
  <si>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</si>
  <si>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</si>
  <si>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</si>
  <si>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</si>
  <si>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</si>
  <si>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</si>
  <si>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</si>
  <si>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</si>
  <si>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</si>
  <si>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</si>
  <si>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</si>
  <si>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</si>
  <si>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</si>
  <si>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</si>
  <si>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</si>
  <si>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</si>
  <si>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</si>
  <si>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</si>
  <si>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</si>
  <si>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</si>
  <si>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</si>
  <si>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</si>
  <si>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</si>
  <si>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</si>
  <si>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</si>
  <si>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</si>
  <si>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</si>
  <si>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</si>
  <si>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</si>
  <si>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</si>
  <si>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</si>
  <si>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</si>
  <si>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</si>
  <si>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</si>
  <si>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</si>
  <si>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</si>
  <si>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</si>
  <si>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</si>
  <si>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</si>
  <si>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</si>
  <si>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</si>
  <si>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</si>
  <si>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</si>
  <si>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</si>
  <si>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</si>
  <si>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</si>
  <si>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</si>
  <si>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</si>
  <si>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</si>
  <si>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</si>
  <si>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</si>
  <si>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</si>
  <si>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</si>
  <si>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</si>
  <si>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</si>
  <si>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</si>
  <si>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</si>
  <si>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</si>
  <si>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</si>
  <si>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</si>
  <si>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</si>
  <si>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</si>
  <si>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</si>
  <si>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</si>
  <si>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</si>
  <si>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</si>
  <si>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</si>
  <si>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</si>
  <si>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</si>
  <si>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</si>
  <si>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</si>
  <si>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</si>
  <si>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</si>
  <si>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</si>
  <si>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</si>
  <si>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</si>
  <si>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</si>
  <si>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</si>
  <si>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</si>
  <si>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</si>
  <si>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</si>
  <si>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</si>
  <si>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</si>
  <si>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</si>
  <si>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</si>
  <si>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</si>
  <si>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</si>
  <si>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</si>
  <si>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</si>
  <si>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</si>
  <si>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</si>
  <si>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</si>
  <si>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</si>
  <si>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</si>
  <si>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</si>
  <si>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</si>
  <si>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</si>
  <si>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</si>
  <si>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</si>
  <si>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</si>
  <si>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</si>
  <si>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</si>
  <si>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</si>
  <si>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</si>
  <si>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</si>
  <si>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</si>
  <si>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</si>
  <si>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</si>
  <si>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</si>
  <si>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</si>
  <si>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</si>
  <si>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</si>
  <si>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</si>
  <si>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</si>
  <si>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</si>
  <si>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</si>
  <si>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</si>
  <si>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</si>
  <si>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</si>
  <si>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</si>
  <si>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</si>
  <si>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</si>
  <si>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</si>
  <si>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</si>
  <si>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</si>
  <si>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</si>
  <si>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</si>
  <si>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</si>
  <si>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</si>
  <si>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</si>
  <si>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</si>
  <si>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</si>
  <si>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</si>
  <si>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</si>
  <si>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</si>
  <si>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</si>
  <si>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</si>
  <si>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</si>
  <si>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</si>
  <si>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</si>
  <si>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</si>
  <si>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</si>
  <si>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</si>
  <si>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</si>
  <si>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</si>
  <si>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</si>
  <si>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</si>
  <si>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</si>
  <si>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</si>
  <si>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</si>
  <si>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</si>
  <si>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</si>
  <si>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</si>
  <si>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</si>
  <si>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</si>
  <si>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</si>
  <si>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</si>
  <si>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</si>
  <si>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</si>
  <si>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</si>
  <si>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</si>
  <si>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</si>
  <si>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</si>
  <si>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</si>
  <si>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</si>
  <si>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</si>
  <si>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</si>
  <si>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</si>
  <si>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</si>
  <si>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</si>
  <si>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</si>
  <si>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</si>
  <si>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</si>
  <si>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</si>
  <si>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</si>
  <si>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</si>
  <si>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</si>
  <si>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</si>
  <si>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</si>
  <si>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</si>
  <si>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</si>
  <si>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</si>
  <si>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</si>
  <si>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</si>
  <si>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</si>
  <si>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</si>
  <si>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</si>
  <si>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</si>
  <si>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</si>
  <si>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</si>
  <si>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</si>
  <si>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</si>
  <si>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</si>
  <si>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</si>
  <si>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</si>
  <si>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</si>
  <si>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</si>
  <si>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</si>
  <si>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</si>
  <si>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</si>
  <si>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</si>
  <si>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</si>
  <si>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</si>
  <si>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</si>
  <si>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</si>
  <si>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</si>
  <si>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</si>
  <si>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</si>
  <si>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</si>
  <si>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</si>
  <si>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</si>
  <si>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</si>
  <si>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</si>
  <si>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</si>
  <si>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</si>
  <si>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</si>
  <si>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</si>
  <si>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</si>
  <si>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</si>
  <si>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</si>
  <si>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</si>
  <si>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</si>
  <si>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</si>
  <si>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</si>
  <si>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</si>
  <si>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</si>
  <si>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</si>
  <si>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</si>
  <si>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</si>
  <si>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</si>
  <si>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</si>
  <si>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</si>
  <si>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</si>
  <si>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</si>
  <si>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</si>
  <si>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</si>
  <si>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</si>
  <si>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</si>
  <si>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</si>
  <si>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</si>
  <si>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</si>
  <si>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</si>
  <si>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</si>
  <si>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</si>
  <si>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</si>
  <si>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</si>
  <si>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</si>
  <si>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</si>
  <si>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</si>
  <si>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</si>
  <si>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</si>
  <si>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</si>
  <si>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</si>
  <si>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</si>
  <si>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</si>
  <si>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</si>
  <si>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</si>
  <si>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</si>
  <si>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</si>
  <si>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</si>
  <si>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</si>
  <si>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</si>
  <si>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</si>
  <si>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</si>
  <si>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</si>
  <si>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</si>
  <si>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</si>
  <si>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</si>
  <si>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</si>
  <si>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</si>
  <si>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</si>
  <si>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</si>
  <si>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</si>
  <si>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</si>
  <si>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</si>
  <si>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</si>
  <si>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</si>
  <si>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</si>
  <si>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</si>
  <si>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</si>
  <si>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</si>
  <si>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</si>
  <si>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</si>
  <si>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</si>
  <si>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</si>
  <si>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</si>
  <si>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</si>
  <si>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</si>
  <si>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</si>
  <si>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</si>
  <si>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</si>
  <si>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</si>
  <si>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</si>
  <si>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</si>
  <si>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</si>
  <si>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</si>
  <si>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</si>
  <si>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</si>
  <si>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</si>
  <si>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</si>
  <si>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</si>
  <si>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</si>
  <si>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</si>
  <si>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</si>
  <si>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</si>
  <si>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</si>
  <si>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</si>
  <si>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</si>
  <si>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</si>
  <si>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</si>
  <si>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</si>
  <si>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</si>
  <si>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</si>
  <si>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</si>
  <si>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</si>
  <si>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</si>
  <si>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</si>
  <si>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</si>
  <si>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</si>
  <si>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</si>
  <si>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</si>
  <si>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</si>
  <si>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</si>
  <si>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</si>
  <si>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</si>
  <si>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</si>
  <si>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</si>
  <si>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</si>
  <si>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</si>
  <si>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</si>
  <si>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</si>
  <si>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</si>
  <si>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</si>
  <si>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</si>
  <si>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</si>
  <si>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</si>
  <si>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</si>
  <si>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</si>
  <si>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</si>
  <si>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</si>
  <si>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</si>
  <si>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</si>
  <si>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</si>
  <si>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</si>
  <si>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</si>
  <si>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</si>
  <si>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</si>
  <si>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</si>
  <si>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</si>
  <si>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</si>
  <si>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</si>
  <si>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</si>
  <si>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</si>
  <si>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</si>
  <si>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</si>
  <si>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</si>
  <si>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</si>
  <si>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</si>
  <si>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</si>
  <si>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</si>
  <si>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</si>
  <si>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</si>
  <si>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</si>
  <si>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</si>
  <si>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</si>
  <si>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</si>
  <si>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</si>
  <si>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</si>
  <si>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</si>
  <si>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</si>
  <si>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</si>
  <si>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</si>
  <si>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</si>
  <si>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</si>
  <si>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</si>
  <si>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</si>
  <si>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</si>
  <si>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</si>
  <si>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</si>
  <si>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</si>
  <si>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</si>
  <si>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</si>
  <si>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</si>
  <si>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</si>
  <si>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</si>
  <si>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</si>
  <si>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</si>
  <si>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</si>
  <si>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</si>
  <si>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</si>
  <si>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</si>
  <si>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</si>
  <si>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</si>
  <si>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</si>
  <si>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</si>
  <si>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</si>
  <si>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</si>
  <si>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</si>
  <si>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</si>
  <si>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</si>
  <si>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</si>
  <si>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</si>
  <si>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</si>
  <si>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</si>
  <si>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</si>
  <si>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</si>
  <si>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</si>
  <si>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</si>
  <si>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</si>
  <si>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</si>
  <si>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</si>
  <si>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</si>
  <si>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</si>
  <si>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</si>
  <si>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</si>
  <si>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</si>
  <si>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</si>
  <si>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</si>
  <si>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</si>
  <si>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</si>
  <si>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</si>
  <si>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</si>
  <si>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</si>
  <si>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</si>
  <si>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</si>
  <si>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</si>
  <si>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</si>
  <si>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</si>
  <si>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</si>
  <si>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</si>
  <si>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</si>
  <si>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</si>
  <si>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</si>
  <si>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</si>
  <si>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</si>
  <si>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</si>
  <si>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</si>
  <si>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</si>
  <si>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</si>
  <si>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</si>
  <si>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</si>
  <si>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</si>
  <si>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</si>
  <si>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</si>
  <si>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</si>
  <si>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</si>
  <si>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</si>
  <si>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</si>
  <si>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</si>
  <si>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</si>
  <si>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</si>
  <si>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</si>
  <si>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</si>
  <si>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</si>
  <si>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</si>
  <si>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</si>
  <si>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</si>
  <si>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</si>
  <si>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</si>
  <si>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</si>
  <si>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</si>
  <si>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</si>
  <si>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</si>
  <si>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</si>
  <si>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</si>
  <si>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</si>
  <si>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</si>
  <si>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</si>
  <si>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</si>
  <si>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</si>
  <si>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</si>
  <si>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</si>
  <si>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</si>
  <si>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</si>
  <si>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</si>
  <si>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</si>
  <si>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</si>
  <si>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</si>
  <si>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</si>
  <si>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</si>
  <si>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</si>
  <si>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</si>
  <si>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</si>
  <si>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</si>
  <si>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</si>
  <si>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</si>
  <si>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</si>
  <si>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</si>
  <si>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</si>
  <si>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</si>
  <si>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</si>
  <si>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</si>
  <si>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</si>
  <si>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</si>
  <si>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</si>
  <si>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</si>
  <si>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</si>
  <si>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</si>
  <si>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</si>
  <si>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</si>
  <si>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</si>
  <si>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</si>
  <si>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</si>
  <si>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</si>
  <si>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</si>
  <si>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</si>
  <si>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</si>
  <si>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</si>
  <si>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</si>
  <si>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</si>
  <si>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</si>
  <si>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</si>
  <si>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</si>
  <si>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</si>
  <si>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</si>
  <si>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</si>
  <si>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</si>
  <si>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</si>
  <si>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</si>
  <si>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</si>
  <si>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</si>
  <si>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</si>
  <si>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</si>
  <si>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</si>
  <si>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</si>
  <si>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</si>
  <si>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</si>
  <si>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</si>
  <si>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</si>
  <si>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</si>
  <si>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</si>
  <si>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</si>
  <si>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</si>
  <si>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</si>
  <si>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</si>
  <si>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</si>
  <si>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</si>
  <si>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</si>
  <si>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</si>
  <si>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</si>
  <si>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</si>
  <si>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</si>
  <si>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</si>
  <si>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</si>
  <si>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</si>
  <si>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</si>
  <si>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</si>
  <si>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</si>
  <si>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</si>
  <si>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</si>
  <si>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</si>
  <si>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</si>
  <si>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</si>
  <si>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</si>
  <si>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</si>
  <si>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</si>
  <si>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</si>
  <si>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</si>
  <si>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</si>
  <si>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</si>
  <si>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</si>
  <si>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</si>
  <si>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</si>
  <si>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</si>
  <si>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</si>
  <si>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</si>
  <si>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</si>
  <si>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</si>
  <si>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</si>
  <si>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</si>
  <si>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</si>
  <si>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</si>
  <si>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</si>
  <si>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</si>
  <si>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</si>
  <si>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</si>
  <si>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</si>
  <si>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</si>
  <si>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</si>
  <si>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</si>
  <si>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</si>
  <si>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</si>
  <si>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</si>
  <si>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</si>
  <si>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</si>
  <si>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</si>
  <si>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</si>
  <si>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</si>
  <si>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</si>
  <si>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</si>
  <si>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</si>
  <si>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</si>
  <si>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</si>
  <si>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</si>
  <si>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</si>
  <si>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</si>
  <si>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</si>
  <si>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</si>
  <si>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</si>
  <si>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</si>
  <si>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</si>
  <si>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</si>
  <si>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</si>
  <si>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</si>
  <si>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</si>
  <si>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</si>
  <si>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</si>
  <si>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</si>
  <si>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</si>
  <si>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</si>
  <si>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</si>
  <si>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</si>
  <si>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</si>
  <si>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</si>
  <si>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</si>
  <si>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</si>
  <si>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</si>
  <si>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</si>
  <si>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</si>
  <si>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</si>
  <si>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</si>
  <si>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</si>
  <si>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</si>
  <si>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</si>
  <si>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</si>
  <si>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</si>
  <si>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</si>
  <si>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</si>
  <si>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</si>
  <si>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</si>
  <si>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</si>
  <si>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</si>
  <si>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</si>
  <si>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</si>
  <si>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</si>
  <si>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</si>
  <si>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</si>
  <si>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</si>
  <si>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</si>
  <si>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</si>
  <si>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</si>
  <si>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</si>
  <si>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</si>
  <si>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</si>
  <si>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</si>
  <si>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</si>
  <si>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</si>
  <si>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</si>
  <si>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</si>
  <si>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</si>
  <si>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</si>
  <si>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</si>
  <si>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</si>
  <si>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</si>
  <si>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</si>
  <si>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</si>
  <si>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</si>
  <si>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</si>
  <si>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</si>
  <si>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</si>
  <si>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</si>
  <si>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</si>
  <si>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</si>
  <si>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</si>
  <si>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</si>
  <si>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</si>
  <si>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</si>
  <si>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</si>
  <si>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</si>
  <si>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</si>
  <si>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</si>
  <si>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</si>
  <si>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</si>
  <si>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</si>
  <si>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</si>
  <si>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</si>
  <si>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</si>
  <si>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</si>
  <si>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</si>
  <si>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</si>
  <si>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</si>
  <si>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</si>
  <si>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</si>
  <si>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</si>
  <si>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</si>
  <si>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</si>
  <si>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</si>
  <si>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</si>
  <si>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</si>
  <si>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</si>
  <si>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</si>
  <si>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</si>
  <si>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</si>
  <si>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</si>
  <si>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</si>
  <si>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</si>
  <si>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</si>
  <si>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</si>
  <si>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</si>
  <si>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</si>
  <si>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</si>
  <si>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</si>
  <si>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</si>
  <si>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</si>
  <si>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</si>
  <si>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</si>
  <si>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</si>
  <si>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</si>
  <si>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</si>
  <si>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</si>
  <si>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</si>
  <si>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</si>
  <si>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</si>
  <si>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</si>
  <si>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</si>
  <si>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</si>
  <si>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</si>
  <si>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</si>
  <si>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</si>
  <si>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</si>
  <si>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</si>
  <si>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</si>
  <si>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</si>
  <si>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</si>
  <si>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</si>
  <si>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</si>
  <si>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</si>
  <si>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</si>
  <si>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</si>
  <si>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</si>
  <si>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</si>
  <si>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</si>
  <si>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</si>
  <si>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</si>
  <si>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</si>
  <si>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</si>
  <si>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</si>
  <si>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</si>
  <si>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</si>
  <si>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</si>
  <si>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</si>
  <si>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</si>
  <si>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</si>
  <si>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</si>
  <si>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</si>
  <si>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</si>
  <si>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</si>
  <si>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</si>
  <si>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</si>
  <si>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</si>
  <si>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</si>
  <si>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</si>
  <si>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</si>
  <si>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</si>
  <si>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</si>
  <si>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</si>
  <si>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</si>
  <si>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</si>
  <si>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</si>
  <si>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</si>
  <si>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</si>
  <si>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</si>
  <si>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</si>
  <si>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</si>
  <si>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</si>
  <si>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</si>
  <si>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</si>
  <si>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</si>
  <si>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</si>
  <si>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</si>
  <si>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</si>
  <si>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</si>
  <si>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</si>
  <si>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</si>
  <si>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</si>
  <si>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</si>
  <si>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</si>
  <si>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</si>
  <si>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</si>
  <si>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</si>
  <si>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</si>
  <si>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</si>
  <si>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</si>
  <si>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</si>
  <si>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</si>
  <si>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</si>
  <si>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</si>
  <si>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</si>
  <si>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</si>
  <si>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</si>
  <si>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</si>
  <si>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</si>
  <si>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</si>
  <si>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</si>
  <si>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</si>
  <si>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</si>
  <si>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</si>
  <si>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</si>
  <si>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</si>
  <si>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</si>
  <si>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</si>
  <si>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</si>
  <si>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</si>
  <si>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</si>
  <si>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</si>
  <si>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</si>
  <si>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</si>
  <si>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</si>
  <si>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</si>
  <si>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</si>
  <si>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</si>
  <si>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</si>
  <si>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</si>
  <si>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</si>
  <si>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</si>
  <si>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</si>
  <si>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</si>
  <si>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</si>
  <si>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</si>
  <si>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</si>
  <si>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</si>
  <si>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</si>
  <si>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</si>
  <si>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</si>
  <si>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</si>
  <si>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</si>
  <si>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</si>
  <si>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</si>
  <si>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</si>
  <si>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</si>
  <si>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</si>
  <si>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</si>
  <si>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</si>
  <si>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</si>
  <si>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</si>
  <si>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</si>
  <si>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</si>
  <si>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</si>
  <si>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</si>
  <si>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</si>
  <si>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</si>
  <si>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</si>
  <si>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</si>
  <si>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</si>
  <si>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</si>
  <si>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</si>
  <si>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</si>
  <si>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</si>
  <si>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</si>
  <si>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</si>
  <si>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</si>
  <si>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</si>
  <si>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</si>
  <si>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</si>
  <si>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</si>
  <si>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</si>
  <si>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</si>
  <si>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</si>
  <si>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</si>
  <si>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</si>
  <si>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</si>
  <si>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</si>
  <si>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</si>
  <si>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</si>
  <si>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</si>
  <si>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</si>
  <si>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</si>
  <si>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</si>
  <si>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</si>
  <si>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</si>
  <si>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</si>
  <si>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</si>
  <si>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</si>
  <si>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</si>
  <si>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</si>
  <si>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</si>
  <si>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</si>
  <si>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</si>
  <si>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</si>
  <si>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</si>
  <si>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</si>
  <si>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</si>
  <si>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</si>
  <si>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</si>
  <si>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</si>
  <si>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</si>
  <si>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</si>
  <si>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</si>
  <si>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</si>
  <si>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</si>
  <si>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</si>
  <si>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</si>
  <si>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</si>
  <si>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</si>
  <si>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</si>
  <si>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</si>
  <si>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</si>
  <si>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</si>
  <si>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</si>
  <si>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</si>
  <si>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</si>
  <si>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</si>
  <si>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</si>
  <si>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</si>
  <si>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</si>
  <si>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</si>
  <si>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</si>
  <si>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</si>
  <si>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</si>
  <si>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</si>
  <si>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</si>
  <si>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</si>
  <si>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</si>
  <si>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</si>
  <si>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</si>
  <si>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</si>
  <si>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</si>
  <si>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</si>
  <si>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</si>
  <si>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</si>
  <si>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</si>
  <si>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</si>
  <si>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</si>
  <si>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</si>
  <si>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</si>
  <si>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</si>
  <si>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</si>
  <si>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</si>
  <si>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</si>
  <si>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</si>
  <si>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</si>
  <si>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</si>
  <si>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</si>
  <si>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</si>
  <si>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</si>
  <si>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</si>
  <si>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</si>
  <si>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</si>
  <si>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</si>
  <si>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</si>
  <si>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</si>
  <si>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</si>
  <si>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</si>
  <si>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</si>
  <si>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</si>
  <si>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</si>
  <si>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</si>
  <si>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</si>
  <si>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</si>
  <si>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</si>
  <si>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</si>
  <si>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</si>
  <si>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</si>
  <si>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</si>
  <si>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</si>
  <si>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</si>
  <si>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</si>
  <si>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</si>
  <si>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</si>
  <si>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</si>
  <si>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</si>
  <si>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</si>
  <si>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</si>
  <si>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</si>
  <si>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</si>
  <si>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</si>
  <si>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</si>
  <si>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</si>
  <si>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</si>
  <si>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</si>
  <si>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</si>
  <si>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</si>
  <si>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</si>
  <si>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</si>
  <si>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</si>
  <si>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</si>
  <si>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</si>
  <si>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</si>
  <si>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</si>
  <si>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</si>
  <si>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</si>
  <si>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</si>
  <si>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</si>
  <si>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</si>
  <si>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</si>
  <si>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</si>
  <si>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</si>
  <si>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</si>
  <si>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</si>
  <si>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</si>
  <si>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</si>
  <si>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</si>
  <si>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</si>
  <si>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</si>
  <si>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</si>
  <si>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</si>
  <si>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</si>
  <si>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</si>
  <si>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</si>
  <si>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</si>
  <si>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</si>
  <si>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</si>
  <si>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</si>
  <si>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</si>
  <si>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</si>
  <si>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</si>
  <si>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</si>
  <si>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</si>
  <si>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</si>
  <si>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</si>
  <si>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</si>
  <si>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</si>
  <si>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</si>
  <si>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</si>
  <si>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</si>
  <si>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</si>
  <si>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</si>
  <si>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</si>
  <si>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</si>
  <si>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</si>
  <si>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</si>
  <si>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</si>
  <si>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</si>
  <si>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</si>
  <si>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</si>
  <si>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</si>
  <si>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</si>
  <si>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</si>
  <si>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</si>
  <si>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</si>
  <si>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</si>
  <si>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</si>
  <si>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</si>
  <si>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</si>
  <si>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</si>
  <si>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</si>
  <si>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</si>
  <si>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</si>
  <si>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</si>
  <si>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</si>
  <si>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</si>
  <si>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</si>
  <si>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</si>
  <si>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</si>
  <si>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</si>
  <si>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</si>
  <si>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</si>
  <si>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</si>
  <si>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</si>
  <si>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</si>
  <si>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</si>
  <si>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</si>
  <si>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</si>
  <si>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</si>
  <si>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</si>
  <si>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</si>
  <si>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</si>
  <si>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</si>
  <si>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</si>
  <si>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</si>
  <si>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</si>
  <si>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</si>
  <si>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</si>
  <si>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</si>
  <si>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</si>
  <si>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</si>
  <si>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</si>
  <si>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</si>
  <si>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</si>
  <si>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</si>
  <si>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</si>
  <si>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</si>
  <si>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</si>
  <si>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</si>
  <si>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</si>
  <si>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</si>
  <si>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</si>
  <si>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</si>
  <si>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</si>
  <si>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</si>
  <si>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</si>
  <si>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</si>
  <si>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</si>
  <si>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</si>
  <si>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</si>
  <si>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</si>
  <si>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</si>
  <si>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</si>
  <si>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</si>
  <si>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</si>
  <si>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</si>
  <si>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</si>
  <si>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</si>
  <si>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</si>
  <si>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</si>
  <si>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</si>
  <si>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</si>
  <si>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</si>
  <si>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</si>
  <si>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</si>
  <si>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</si>
  <si>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</si>
  <si>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</si>
  <si>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</si>
  <si>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</si>
  <si>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</si>
  <si>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</si>
  <si>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</si>
  <si>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</si>
  <si>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</si>
  <si>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</si>
  <si>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</si>
  <si>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</si>
  <si>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</si>
  <si>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</si>
  <si>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</si>
  <si>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</si>
  <si>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</si>
  <si>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</si>
  <si>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</si>
  <si>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</si>
  <si>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</si>
  <si>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</si>
  <si>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</si>
  <si>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</si>
  <si>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</si>
  <si>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</si>
  <si>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</si>
  <si>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</si>
  <si>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</si>
  <si>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</si>
  <si>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</si>
  <si>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</si>
  <si>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</si>
  <si>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</si>
  <si>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</si>
  <si>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</si>
  <si>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</si>
  <si>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</si>
  <si>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</si>
  <si>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</si>
  <si>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</si>
  <si>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</si>
  <si>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</si>
  <si>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</si>
  <si>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</si>
  <si>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</si>
  <si>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</si>
  <si>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</si>
  <si>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</si>
  <si>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</si>
  <si>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</si>
  <si>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</si>
  <si>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</si>
  <si>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</si>
  <si>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</si>
  <si>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</si>
  <si>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</si>
  <si>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</si>
  <si>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</si>
  <si>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</si>
  <si>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</si>
  <si>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</si>
  <si>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</si>
  <si>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</si>
  <si>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</si>
  <si>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</si>
  <si>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</si>
  <si>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</si>
  <si>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</si>
  <si>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</si>
  <si>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</si>
  <si>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</si>
  <si>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</si>
  <si>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</si>
  <si>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</si>
  <si>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</si>
  <si>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</si>
  <si>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</si>
  <si>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</si>
  <si>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</si>
  <si>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</si>
  <si>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</si>
  <si>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</si>
  <si>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</si>
  <si>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</si>
  <si>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</si>
  <si>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</si>
  <si>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</si>
  <si>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</si>
  <si>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</si>
  <si>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</si>
  <si>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</si>
  <si>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</si>
  <si>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</si>
  <si>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</si>
  <si>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</si>
  <si>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</si>
  <si>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</si>
  <si>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</si>
  <si>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</si>
  <si>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</si>
  <si>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</si>
  <si>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</si>
  <si>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</si>
  <si>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</si>
  <si>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</si>
  <si>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</si>
  <si>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</si>
  <si>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</si>
  <si>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</si>
  <si>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</si>
  <si>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</si>
  <si>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</si>
  <si>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</si>
  <si>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</si>
  <si>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</si>
  <si>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</si>
  <si>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</si>
  <si>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</si>
  <si>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</si>
  <si>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</si>
  <si>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</si>
  <si>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</si>
  <si>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</si>
  <si>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</si>
  <si>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</si>
  <si>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</si>
  <si>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</si>
  <si>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</si>
  <si>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</si>
  <si>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</si>
  <si>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</si>
  <si>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</si>
  <si>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</si>
  <si>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</si>
  <si>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</si>
  <si>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</si>
  <si>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</si>
  <si>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</si>
  <si>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</si>
  <si>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</si>
  <si>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</si>
  <si>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</si>
  <si>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</si>
  <si>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</si>
  <si>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</si>
  <si>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</si>
  <si>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</si>
  <si>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</si>
  <si>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</si>
  <si>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</si>
  <si>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</si>
  <si>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</si>
  <si>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</si>
  <si>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</si>
  <si>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</si>
  <si>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</si>
  <si>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</si>
  <si>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</si>
  <si>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</si>
  <si>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</si>
  <si>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</si>
  <si>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</si>
  <si>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</si>
  <si>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</si>
  <si>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</si>
  <si>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</si>
  <si>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</si>
  <si>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</si>
  <si>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</si>
  <si>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</si>
  <si>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</si>
  <si>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</si>
  <si>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</si>
  <si>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</si>
  <si>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</si>
  <si>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</si>
  <si>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</si>
  <si>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</si>
  <si>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</si>
  <si>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</si>
  <si>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</si>
  <si>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</si>
  <si>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</si>
  <si>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</si>
  <si>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</si>
  <si>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</si>
  <si>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</si>
  <si>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</si>
  <si>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</si>
  <si>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</si>
  <si>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</si>
  <si>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</si>
  <si>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</si>
  <si>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</si>
  <si>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</si>
  <si>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</si>
  <si>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</si>
  <si>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</si>
  <si>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</si>
  <si>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</si>
  <si>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</si>
  <si>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</si>
  <si>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</si>
  <si>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</si>
  <si>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</si>
  <si>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</si>
  <si>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</si>
  <si>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</si>
  <si>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</si>
  <si>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</si>
  <si>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</si>
  <si>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</si>
  <si>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</si>
  <si>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</si>
  <si>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</si>
  <si>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</si>
  <si>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</si>
  <si>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</si>
  <si>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</si>
  <si>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</si>
  <si>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</si>
  <si>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</si>
  <si>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</si>
  <si>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</si>
  <si>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</si>
  <si>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</si>
  <si>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</si>
  <si>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</si>
  <si>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</si>
  <si>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</si>
  <si>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</si>
  <si>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</si>
  <si>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</si>
  <si>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</si>
  <si>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</si>
  <si>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</si>
  <si>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</si>
  <si>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</si>
  <si>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</si>
  <si>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</si>
  <si>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</si>
  <si>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</si>
  <si>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</si>
  <si>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</si>
  <si>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</si>
  <si>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</si>
  <si>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</si>
  <si>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</si>
  <si>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</si>
  <si>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</si>
  <si>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</si>
  <si>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</si>
  <si>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</si>
  <si>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</si>
  <si>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</si>
  <si>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</si>
  <si>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</si>
  <si>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</si>
  <si>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</si>
  <si>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</si>
  <si>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</si>
  <si>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</si>
  <si>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</si>
  <si>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</si>
  <si>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</si>
  <si>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</si>
  <si>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</si>
  <si>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</si>
  <si>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</si>
  <si>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</si>
  <si>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</si>
  <si>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</si>
  <si>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</si>
  <si>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</si>
  <si>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</si>
  <si>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</si>
  <si>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</si>
  <si>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</si>
  <si>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</si>
  <si>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</si>
  <si>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</si>
  <si>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</si>
  <si>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</si>
  <si>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</si>
  <si>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</si>
  <si>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</si>
  <si>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</si>
  <si>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</si>
  <si>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</si>
  <si>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</si>
  <si>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</si>
  <si>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</si>
  <si>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</si>
  <si>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</si>
  <si>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</si>
  <si>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</si>
  <si>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</si>
  <si>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</si>
  <si>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</si>
  <si>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</si>
  <si>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</si>
  <si>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</si>
  <si>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</si>
  <si>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</si>
  <si>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</si>
  <si>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</si>
  <si>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</si>
  <si>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</si>
  <si>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</si>
  <si>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</si>
  <si>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</si>
  <si>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</si>
  <si>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</si>
  <si>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</si>
  <si>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</si>
  <si>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</si>
  <si>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</si>
  <si>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</si>
  <si>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</si>
  <si>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</si>
  <si>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</si>
  <si>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</si>
  <si>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</si>
  <si>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</si>
  <si>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</si>
  <si>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</si>
  <si>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</si>
  <si>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</si>
  <si>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</si>
  <si>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</si>
  <si>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</si>
  <si>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</si>
  <si>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</si>
  <si>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</si>
  <si>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</si>
  <si>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</si>
  <si>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</si>
  <si>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</si>
  <si>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</si>
  <si>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</si>
  <si>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</si>
  <si>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</si>
  <si>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</si>
  <si>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</si>
  <si>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</si>
  <si>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</si>
  <si>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</si>
  <si>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</si>
  <si>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</si>
  <si>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</si>
  <si>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</si>
  <si>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</si>
  <si>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</si>
  <si>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</si>
  <si>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</si>
  <si>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</si>
  <si>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</si>
  <si>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</si>
  <si>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</si>
  <si>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</si>
  <si>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</si>
  <si>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</si>
  <si>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</si>
  <si>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</si>
  <si>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</si>
  <si>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</si>
  <si>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</si>
  <si>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</si>
  <si>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</si>
  <si>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</si>
  <si>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</si>
  <si>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</si>
  <si>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</si>
  <si>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</si>
  <si>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</si>
  <si>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</si>
  <si>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</si>
  <si>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</si>
  <si>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</si>
  <si>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</si>
  <si>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</si>
  <si>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</si>
  <si>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</si>
  <si>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</si>
  <si>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</si>
  <si>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</si>
  <si>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</si>
  <si>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</si>
  <si>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</si>
  <si>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</si>
  <si>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</si>
  <si>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</si>
  <si>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</si>
  <si>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</si>
  <si>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</si>
  <si>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</si>
  <si>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</si>
  <si>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</si>
  <si>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</si>
  <si>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</si>
  <si>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</si>
  <si>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</si>
  <si>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</si>
  <si>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</si>
  <si>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</si>
  <si>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</si>
  <si>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</si>
  <si>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</si>
  <si>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</si>
  <si>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</si>
  <si>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</si>
  <si>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</si>
  <si>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</si>
  <si>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</si>
  <si>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</si>
  <si>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</si>
  <si>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</si>
  <si>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</si>
  <si>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</si>
  <si>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</si>
  <si>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</si>
  <si>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</si>
  <si>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</si>
  <si>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</si>
  <si>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</si>
  <si>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</si>
  <si>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</si>
  <si>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</si>
  <si>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</si>
  <si>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</si>
  <si>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</si>
  <si>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</si>
  <si>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</si>
  <si>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</si>
  <si>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</si>
  <si>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</si>
  <si>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</si>
  <si>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</si>
  <si>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</si>
  <si>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</si>
  <si>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</si>
  <si>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</si>
  <si>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</si>
  <si>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</si>
  <si>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</si>
  <si>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</si>
  <si>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</si>
  <si>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</si>
  <si>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</si>
  <si>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</si>
  <si>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</si>
  <si>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</si>
  <si>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</si>
  <si>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</si>
  <si>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</si>
  <si>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</si>
  <si>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</si>
  <si>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</si>
  <si>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</si>
  <si>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</si>
  <si>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</si>
  <si>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</si>
  <si>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</si>
  <si>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</si>
  <si>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</si>
  <si>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</si>
  <si>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</si>
  <si>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</si>
  <si>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</si>
  <si>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</si>
  <si>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</si>
  <si>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</si>
  <si>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</si>
  <si>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</si>
  <si>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</si>
  <si>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</si>
  <si>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</si>
  <si>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</si>
  <si>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</si>
  <si>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</si>
  <si>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</si>
  <si>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</si>
  <si>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</si>
  <si>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</si>
  <si>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</si>
  <si>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</si>
  <si>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</si>
  <si>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</si>
  <si>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</si>
  <si>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</si>
  <si>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</si>
  <si>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</si>
  <si>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</si>
  <si>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</si>
  <si>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</si>
  <si>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</si>
  <si>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</si>
  <si>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</si>
  <si>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</si>
  <si>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</si>
  <si>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</si>
  <si>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</si>
  <si>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</si>
  <si>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</si>
  <si>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</si>
  <si>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</si>
  <si>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</si>
  <si>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</si>
  <si>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</si>
  <si>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</si>
  <si>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</si>
  <si>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</si>
  <si>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</si>
  <si>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</si>
  <si>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</si>
  <si>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</si>
  <si>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</si>
  <si>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</si>
  <si>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</si>
  <si>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</si>
  <si>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</si>
  <si>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</si>
  <si>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</si>
  <si>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</si>
  <si>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</si>
  <si>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</si>
  <si>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</si>
  <si>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</si>
  <si>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</si>
  <si>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</si>
  <si>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</si>
  <si>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</si>
  <si>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</si>
  <si>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</si>
  <si>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</si>
  <si>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</si>
  <si>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</si>
  <si>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</si>
  <si>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</si>
  <si>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</si>
  <si>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</si>
  <si>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</si>
  <si>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</si>
  <si>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</si>
  <si>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</si>
  <si>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</si>
  <si>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</si>
  <si>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</si>
  <si>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</si>
  <si>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</si>
  <si>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</si>
  <si>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</si>
  <si>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</si>
  <si>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</si>
  <si>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</si>
  <si>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</si>
  <si>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</si>
  <si>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</si>
  <si>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</si>
  <si>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</si>
  <si>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</si>
  <si>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</si>
  <si>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</si>
  <si>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</si>
  <si>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</si>
  <si>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</si>
  <si>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</si>
  <si>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</si>
  <si>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</si>
  <si>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</si>
  <si>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</si>
  <si>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</si>
  <si>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</si>
  <si>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</si>
  <si>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</si>
  <si>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</si>
  <si>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</si>
  <si>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</si>
  <si>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</si>
  <si>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</si>
  <si>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</si>
  <si>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</si>
  <si>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</si>
  <si>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</si>
  <si>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</si>
  <si>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</si>
  <si>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</si>
  <si>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</si>
  <si>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</si>
  <si>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</si>
  <si>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</si>
  <si>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</si>
  <si>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</si>
  <si>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</si>
  <si>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</si>
  <si>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</si>
  <si>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</si>
  <si>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</si>
  <si>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</si>
  <si>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</si>
  <si>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</si>
  <si>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</si>
  <si>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</si>
  <si>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</si>
  <si>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</si>
  <si>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</si>
  <si>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</si>
  <si>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</si>
  <si>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</si>
  <si>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</si>
  <si>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</si>
  <si>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</si>
  <si>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</si>
  <si>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</si>
  <si>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</si>
  <si>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</si>
  <si>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</si>
  <si>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</si>
  <si>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</si>
  <si>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</si>
  <si>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</si>
  <si>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</si>
  <si>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</si>
  <si>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</si>
  <si>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</si>
  <si>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</si>
  <si>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</si>
  <si>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</si>
  <si>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</si>
  <si>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</si>
  <si>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</si>
  <si>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</si>
  <si>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</si>
  <si>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</si>
  <si>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</si>
  <si>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</si>
  <si>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</si>
  <si>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</si>
  <si>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</si>
  <si>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</si>
  <si>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</si>
  <si>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</si>
  <si>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</si>
  <si>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</si>
  <si>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</si>
  <si>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</si>
  <si>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</si>
  <si>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</si>
  <si>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</si>
  <si>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</si>
  <si>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</si>
  <si>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</si>
  <si>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</si>
  <si>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</si>
  <si>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</si>
  <si>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</si>
  <si>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</si>
  <si>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</si>
  <si>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</si>
  <si>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</si>
  <si>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</si>
  <si>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</si>
  <si>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</si>
  <si>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</si>
  <si>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</si>
  <si>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</si>
  <si>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</si>
  <si>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</si>
  <si>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</si>
  <si>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</si>
  <si>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</si>
  <si>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</si>
  <si>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</si>
  <si>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</si>
  <si>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</si>
  <si>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</si>
  <si>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</si>
  <si>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</si>
  <si>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</si>
  <si>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</si>
  <si>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</si>
  <si>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</si>
  <si>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</si>
  <si>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</si>
  <si>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</si>
  <si>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</si>
  <si>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</si>
  <si>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</si>
  <si>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</si>
  <si>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</si>
  <si>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</si>
  <si>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</si>
  <si>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</si>
  <si>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</si>
  <si>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</si>
  <si>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</si>
  <si>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</si>
  <si>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</si>
  <si>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</si>
  <si>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</si>
  <si>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</si>
  <si>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</si>
  <si>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</si>
  <si>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</si>
  <si>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</si>
  <si>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</si>
  <si>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</si>
  <si>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</si>
  <si>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</si>
  <si>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</si>
  <si>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</si>
  <si>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</si>
  <si>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</si>
  <si>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</si>
  <si>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</si>
  <si>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</si>
  <si>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</si>
  <si>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</si>
  <si>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</si>
  <si>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</si>
  <si>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</si>
  <si>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</si>
  <si>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</si>
  <si>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</si>
  <si>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</si>
  <si>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</si>
  <si>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</si>
  <si>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</si>
  <si>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</si>
  <si>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</si>
  <si>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</si>
  <si>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</si>
  <si>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</si>
  <si>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</si>
  <si>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</si>
  <si>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</si>
  <si>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</si>
  <si>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</si>
  <si>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</si>
  <si>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</si>
  <si>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</si>
  <si>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</si>
  <si>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</si>
  <si>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</si>
  <si>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</si>
  <si>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</si>
  <si>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</si>
  <si>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</si>
  <si>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</si>
  <si>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</si>
  <si>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</si>
  <si>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</si>
  <si>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</si>
  <si>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</si>
  <si>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</si>
  <si>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</si>
  <si>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</si>
  <si>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</si>
  <si>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</si>
  <si>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</si>
  <si>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</si>
  <si>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</si>
  <si>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</si>
  <si>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</si>
  <si>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</si>
  <si>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</si>
  <si>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</si>
  <si>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</si>
  <si>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</si>
  <si>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</si>
  <si>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</si>
  <si>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</si>
  <si>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</si>
  <si>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</si>
  <si>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</si>
  <si>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</si>
  <si>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</si>
  <si>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</si>
  <si>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</si>
  <si>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</si>
  <si>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</si>
  <si>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</si>
  <si>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</si>
  <si>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</si>
  <si>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</si>
  <si>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</si>
  <si>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</si>
  <si>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</si>
  <si>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</si>
  <si>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</si>
  <si>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</si>
  <si>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</si>
  <si>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</si>
  <si>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</si>
  <si>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</si>
  <si>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</si>
  <si>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</si>
  <si>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</si>
  <si>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</si>
  <si>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</si>
  <si>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</si>
  <si>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</si>
  <si>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</si>
  <si>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</si>
  <si>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</si>
  <si>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</si>
  <si>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</si>
  <si>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</si>
  <si>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</si>
  <si>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</si>
  <si>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</si>
  <si>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</si>
  <si>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</si>
  <si>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</si>
  <si>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</si>
  <si>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</si>
  <si>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</si>
  <si>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</si>
  <si>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</si>
  <si>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</si>
  <si>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</si>
  <si>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</si>
  <si>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</si>
  <si>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</si>
  <si>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</si>
  <si>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</si>
  <si>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</si>
  <si>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</si>
  <si>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</si>
  <si>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</si>
  <si>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</si>
  <si>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</si>
  <si>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</si>
  <si>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</si>
  <si>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</si>
  <si>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</si>
  <si>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</si>
  <si>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</si>
  <si>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</si>
  <si>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</si>
  <si>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</si>
  <si>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</si>
  <si>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</si>
  <si>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</si>
  <si>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</si>
  <si>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</si>
  <si>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</si>
  <si>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</si>
  <si>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</si>
  <si>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</si>
  <si>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</si>
  <si>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</si>
  <si>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</si>
  <si>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</si>
  <si>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</si>
  <si>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</si>
  <si>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</si>
  <si>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</si>
  <si>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</si>
  <si>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</si>
  <si>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</si>
  <si>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</si>
  <si>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</si>
  <si>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</si>
  <si>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</si>
  <si>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</si>
  <si>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</si>
  <si>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</si>
  <si>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</si>
  <si>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</si>
  <si>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</si>
  <si>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</si>
  <si>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</si>
  <si>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</si>
  <si>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</si>
  <si>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</si>
  <si>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</si>
  <si>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</si>
  <si>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</si>
  <si>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</si>
  <si>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</si>
  <si>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</si>
  <si>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</si>
  <si>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</si>
  <si>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</si>
  <si>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</si>
  <si>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</si>
  <si>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</si>
  <si>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</si>
  <si>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</si>
  <si>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</si>
  <si>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</si>
  <si>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</si>
  <si>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</si>
  <si>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</si>
  <si>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</si>
  <si>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</si>
  <si>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</si>
  <si>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</si>
  <si>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</si>
  <si>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</si>
  <si>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</si>
  <si>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</si>
  <si>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</si>
  <si>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</si>
  <si>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</si>
  <si>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</si>
  <si>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</si>
  <si>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</si>
  <si>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</si>
  <si>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</si>
  <si>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</si>
  <si>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</si>
  <si>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</si>
  <si>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</si>
  <si>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</si>
  <si>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</si>
  <si>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</si>
  <si>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</si>
  <si>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</si>
  <si>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</si>
  <si>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</si>
  <si>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</si>
  <si>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</si>
  <si>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</si>
  <si>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</si>
  <si>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</si>
  <si>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</si>
  <si>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</si>
  <si>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</si>
  <si>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</si>
  <si>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</si>
  <si>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</si>
  <si>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</si>
  <si>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</si>
  <si>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</si>
  <si>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</si>
  <si>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</si>
  <si>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</si>
  <si>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</si>
  <si>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</si>
  <si>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</si>
  <si>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</si>
  <si>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</si>
  <si>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</si>
  <si>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</si>
  <si>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</si>
  <si>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</si>
  <si>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</si>
  <si>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</si>
  <si>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</si>
  <si>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</si>
  <si>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</si>
  <si>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</si>
  <si>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</si>
  <si>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</si>
  <si>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</si>
  <si>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</si>
  <si>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</si>
  <si>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</si>
  <si>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</si>
  <si>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</si>
  <si>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</si>
  <si>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</si>
  <si>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</si>
  <si>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</si>
  <si>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</si>
  <si>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</si>
  <si>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</si>
  <si>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</si>
  <si>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</si>
  <si>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</si>
  <si>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</si>
  <si>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</si>
  <si>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</si>
  <si>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</si>
  <si>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</si>
  <si>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</si>
  <si>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</si>
  <si>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</si>
  <si>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</si>
  <si>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</si>
  <si>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</si>
  <si>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</si>
  <si>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</si>
  <si>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</si>
  <si>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</si>
  <si>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</si>
  <si>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</si>
  <si>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</si>
  <si>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</si>
  <si>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</si>
  <si>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</si>
  <si>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</si>
  <si>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</si>
  <si>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</si>
  <si>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</si>
  <si>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</si>
  <si>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</si>
  <si>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</si>
  <si>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</si>
  <si>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</si>
  <si>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</si>
  <si>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</si>
  <si>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</si>
  <si>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</si>
  <si>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</si>
  <si>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</si>
  <si>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</si>
  <si>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</si>
  <si>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</si>
  <si>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</si>
  <si>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</si>
  <si>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</si>
  <si>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</si>
  <si>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</si>
  <si>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</si>
  <si>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</si>
  <si>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</si>
  <si>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</si>
  <si>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</si>
  <si>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</si>
  <si>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</si>
  <si>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</si>
  <si>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</si>
  <si>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</si>
  <si>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</si>
  <si>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</si>
  <si>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</si>
  <si>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</si>
  <si>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</si>
  <si>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</si>
  <si>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</si>
  <si>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</si>
  <si>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</si>
  <si>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</si>
  <si>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</si>
  <si>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</si>
  <si>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</si>
  <si>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</si>
  <si>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</si>
  <si>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</si>
  <si>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</si>
  <si>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</si>
  <si>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</si>
  <si>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</si>
  <si>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</si>
  <si>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</si>
  <si>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</si>
  <si>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</si>
  <si>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</si>
  <si>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</si>
  <si>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</si>
  <si>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</si>
  <si>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</si>
  <si>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</si>
  <si>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</si>
  <si>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</si>
  <si>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</si>
  <si>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</si>
  <si>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</si>
  <si>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</si>
  <si>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</si>
  <si>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</si>
  <si>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</si>
  <si>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</si>
  <si>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</si>
  <si>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</si>
  <si>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</si>
  <si>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</si>
  <si>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</si>
  <si>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</si>
  <si>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</si>
  <si>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</si>
  <si>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</si>
  <si>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</si>
  <si>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</si>
  <si>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</si>
  <si>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</si>
  <si>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</si>
  <si>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</si>
  <si>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</si>
  <si>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</si>
  <si>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</si>
  <si>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</si>
  <si>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</si>
  <si>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</si>
  <si>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</si>
  <si>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</si>
  <si>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</si>
  <si>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</si>
  <si>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</si>
  <si>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</si>
  <si>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</si>
  <si>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</si>
  <si>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</si>
  <si>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</si>
  <si>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</si>
  <si>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</si>
  <si>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</si>
  <si>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</si>
  <si>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</si>
  <si>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</si>
  <si>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</si>
  <si>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</si>
  <si>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</si>
  <si>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</si>
  <si>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</si>
  <si>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</si>
  <si>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</si>
  <si>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</si>
  <si>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</si>
  <si>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</si>
  <si>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</si>
  <si>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</si>
  <si>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</si>
  <si>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</si>
  <si>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</si>
  <si>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</si>
  <si>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</si>
  <si>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</si>
  <si>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</si>
  <si>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</si>
  <si>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</si>
  <si>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</si>
  <si>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</si>
  <si>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</si>
  <si>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</si>
  <si>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</si>
  <si>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</si>
  <si>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</si>
  <si>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</si>
  <si>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</si>
  <si>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</si>
  <si>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</si>
  <si>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</si>
  <si>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</si>
  <si>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</si>
  <si>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</si>
  <si>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</si>
  <si>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</si>
  <si>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</si>
  <si>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</si>
  <si>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</si>
  <si>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</si>
  <si>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</si>
  <si>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</si>
  <si>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</si>
  <si>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</si>
  <si>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</si>
  <si>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</si>
  <si>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</si>
  <si>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</si>
  <si>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</si>
  <si>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</si>
  <si>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</si>
  <si>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</si>
  <si>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</si>
  <si>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</si>
  <si>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</si>
  <si>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</si>
  <si>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</si>
  <si>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</si>
  <si>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</si>
  <si>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</si>
  <si>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</si>
  <si>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</si>
  <si>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</si>
  <si>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</si>
  <si>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</si>
  <si>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</si>
  <si>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</si>
  <si>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</si>
  <si>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</si>
  <si>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</si>
  <si>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</si>
  <si>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</si>
  <si>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</si>
  <si>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</si>
  <si>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</si>
  <si>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</si>
  <si>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</si>
  <si>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</si>
  <si>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</si>
  <si>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</si>
  <si>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</si>
  <si>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</si>
  <si>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</si>
  <si>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</si>
  <si>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</si>
  <si>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</si>
  <si>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</si>
  <si>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</si>
  <si>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</si>
  <si>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</si>
  <si>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</si>
  <si>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</si>
  <si>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</si>
  <si>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</si>
  <si>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</si>
  <si>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</si>
  <si>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</si>
  <si>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</si>
  <si>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</si>
  <si>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</si>
  <si>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</si>
  <si>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</si>
  <si>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</si>
  <si>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</si>
  <si>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</si>
  <si>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</si>
  <si>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</si>
  <si>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</si>
  <si>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</si>
  <si>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</si>
  <si>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</si>
  <si>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</si>
  <si>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</si>
  <si>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</si>
  <si>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</si>
  <si>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</si>
  <si>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</si>
  <si>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</si>
  <si>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</si>
  <si>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</si>
  <si>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</si>
  <si>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</si>
  <si>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</si>
  <si>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</si>
  <si>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</si>
  <si>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</si>
  <si>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</si>
  <si>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</si>
  <si>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</si>
  <si>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</si>
  <si>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</si>
  <si>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</si>
  <si>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</si>
  <si>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</si>
  <si>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</si>
  <si>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</si>
  <si>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</si>
  <si>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</si>
  <si>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</si>
  <si>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</si>
  <si>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</si>
  <si>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</si>
  <si>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</si>
  <si>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</si>
  <si>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</si>
  <si>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</si>
  <si>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</si>
  <si>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</si>
  <si>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</si>
  <si>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</si>
  <si>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</si>
  <si>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</si>
  <si>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</si>
  <si>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</si>
  <si>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</si>
  <si>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</si>
  <si>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</si>
  <si>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</si>
  <si>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</si>
  <si>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</si>
  <si>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</si>
  <si>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</si>
  <si>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</si>
  <si>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</si>
  <si>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</si>
  <si>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</si>
  <si>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</si>
  <si>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</si>
  <si>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</si>
  <si>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</si>
  <si>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</si>
  <si>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</si>
  <si>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</si>
  <si>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</si>
  <si>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</si>
  <si>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</si>
  <si>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</si>
  <si>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</si>
  <si>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</si>
  <si>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</si>
  <si>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</si>
  <si>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</si>
  <si>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</si>
  <si>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</si>
  <si>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</si>
  <si>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</si>
  <si>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</si>
  <si>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</si>
  <si>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</si>
  <si>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</si>
  <si>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</si>
  <si>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</si>
  <si>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</si>
  <si>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</si>
  <si>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</si>
  <si>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</si>
  <si>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</si>
  <si>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</si>
  <si>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</si>
  <si>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</si>
  <si>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</si>
  <si>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</si>
  <si>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</si>
  <si>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</si>
  <si>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</si>
  <si>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</si>
  <si>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</si>
  <si>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</si>
  <si>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</si>
  <si>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</si>
  <si>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</si>
  <si>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</si>
  <si>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</si>
  <si>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</si>
  <si>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</si>
  <si>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</si>
  <si>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</si>
  <si>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</si>
  <si>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</si>
  <si>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</si>
  <si>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</si>
  <si>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</si>
  <si>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</si>
  <si>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</si>
  <si>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</si>
  <si>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</si>
  <si>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</si>
  <si>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</si>
  <si>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</si>
  <si>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</si>
  <si>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</si>
  <si>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</si>
  <si>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</si>
  <si>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</si>
  <si>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</si>
  <si>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</si>
  <si>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</si>
  <si>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</si>
  <si>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</si>
  <si>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</si>
  <si>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</si>
  <si>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</si>
  <si>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</si>
  <si>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</si>
  <si>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</si>
  <si>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</si>
  <si>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</si>
  <si>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</si>
  <si>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</si>
  <si>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</si>
  <si>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</si>
  <si>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</si>
  <si>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</si>
  <si>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</si>
  <si>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</si>
  <si>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</si>
  <si>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</si>
  <si>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</si>
  <si>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</si>
  <si>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</si>
  <si>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</si>
  <si>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</si>
  <si>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</si>
  <si>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</si>
  <si>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</si>
  <si>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</si>
  <si>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</si>
  <si>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</si>
  <si>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</si>
  <si>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</si>
  <si>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</si>
  <si>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</si>
  <si>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</si>
  <si>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</si>
  <si>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</si>
  <si>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</si>
  <si>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</si>
  <si>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</si>
  <si>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</si>
  <si>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</si>
  <si>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</si>
  <si>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</si>
  <si>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</si>
  <si>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</si>
  <si>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</si>
  <si>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</si>
  <si>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</si>
  <si>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</si>
  <si>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</si>
  <si>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</si>
  <si>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</si>
  <si>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</si>
  <si>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</si>
  <si>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</si>
  <si>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</si>
  <si>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</si>
  <si>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</si>
  <si>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</si>
  <si>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</si>
  <si>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</si>
  <si>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</si>
  <si>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</si>
  <si>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</si>
  <si>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</si>
  <si>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</si>
  <si>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</si>
  <si>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</si>
  <si>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</si>
  <si>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</si>
  <si>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</si>
  <si>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</si>
  <si>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</si>
  <si>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</si>
  <si>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</si>
  <si>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</si>
  <si>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</si>
  <si>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</si>
  <si>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</si>
  <si>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</si>
  <si>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</si>
  <si>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</si>
  <si>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</si>
  <si>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</si>
  <si>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</si>
  <si>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</si>
  <si>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</si>
  <si>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</si>
  <si>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</si>
  <si>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</si>
  <si>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</si>
  <si>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</si>
  <si>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</si>
  <si>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</si>
  <si>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</si>
  <si>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</si>
  <si>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</si>
  <si>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</si>
  <si>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</si>
  <si>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</si>
  <si>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</si>
  <si>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</si>
  <si>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</si>
  <si>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</si>
  <si>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</si>
  <si>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</si>
  <si>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</si>
  <si>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</si>
  <si>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</si>
  <si>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</si>
  <si>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</si>
  <si>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</si>
  <si>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</si>
  <si>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</si>
  <si>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</si>
  <si>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</si>
  <si>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</si>
  <si>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</si>
  <si>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</si>
  <si>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</si>
  <si>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</si>
  <si>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</si>
  <si>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</si>
  <si>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</si>
  <si>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</si>
  <si>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</si>
  <si>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</si>
  <si>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</si>
  <si>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</si>
  <si>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</si>
  <si>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</si>
  <si>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</si>
  <si>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</si>
  <si>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</si>
  <si>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</si>
  <si>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</si>
  <si>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</si>
  <si>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</si>
  <si>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</si>
  <si>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</si>
  <si>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</si>
  <si>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</si>
  <si>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</si>
  <si>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</si>
  <si>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</si>
  <si>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</si>
  <si>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</si>
  <si>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</si>
  <si>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</si>
  <si>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</si>
  <si>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</si>
  <si>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</si>
  <si>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</si>
  <si>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</si>
  <si>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</si>
  <si>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</si>
  <si>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</si>
  <si>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</si>
  <si>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</si>
  <si>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</si>
  <si>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</si>
  <si>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</si>
  <si>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</si>
  <si>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</si>
  <si>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</si>
  <si>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</si>
  <si>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</si>
  <si>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</si>
  <si>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</si>
  <si>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</si>
  <si>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</si>
  <si>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</si>
  <si>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</si>
  <si>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</si>
  <si>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</si>
  <si>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</si>
  <si>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</si>
  <si>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</si>
  <si>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</si>
  <si>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</si>
  <si>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</si>
  <si>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</si>
  <si>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</si>
  <si>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</si>
  <si>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</si>
  <si>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</si>
  <si>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</si>
  <si>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</si>
  <si>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</si>
  <si>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</si>
  <si>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</si>
  <si>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</si>
  <si>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</si>
  <si>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</si>
  <si>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</si>
  <si>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</si>
  <si>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</si>
  <si>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</si>
  <si>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</si>
  <si>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</si>
  <si>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</si>
  <si>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</si>
  <si>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</si>
  <si>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</si>
  <si>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</si>
  <si>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</si>
  <si>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</si>
  <si>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</si>
  <si>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</si>
  <si>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</si>
  <si>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</si>
  <si>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</si>
  <si>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</si>
  <si>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</si>
  <si>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</si>
  <si>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</si>
  <si>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</si>
  <si>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</si>
  <si>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</si>
  <si>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</si>
  <si>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</si>
  <si>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</si>
  <si>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</si>
  <si>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</si>
  <si>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</si>
  <si>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</si>
  <si>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</si>
  <si>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</si>
  <si>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</si>
  <si>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</si>
  <si>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</si>
  <si>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</si>
  <si>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</si>
  <si>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</si>
  <si>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</si>
  <si>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</si>
  <si>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</si>
  <si>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</si>
  <si>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</si>
  <si>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</si>
  <si>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</si>
  <si>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</si>
  <si>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</si>
  <si>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</si>
  <si>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</si>
  <si>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</si>
  <si>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</si>
  <si>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</si>
  <si>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</si>
  <si>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</si>
  <si>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</si>
  <si>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</si>
  <si>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</si>
  <si>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</si>
  <si>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</si>
  <si>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</si>
  <si>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</si>
  <si>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</si>
  <si>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</si>
  <si>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</si>
  <si>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</si>
  <si>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</si>
  <si>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</si>
  <si>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</si>
  <si>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</si>
  <si>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</si>
  <si>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</si>
  <si>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</si>
  <si>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</si>
  <si>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</si>
  <si>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</si>
  <si>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</si>
  <si>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</si>
  <si>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</si>
  <si>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</si>
  <si>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</si>
  <si>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</si>
  <si>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</si>
  <si>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</si>
  <si>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</si>
  <si>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</si>
  <si>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</si>
  <si>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</si>
  <si>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</si>
  <si>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</si>
  <si>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</si>
  <si>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</si>
  <si>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</si>
  <si>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</si>
  <si>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</si>
  <si>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</si>
  <si>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</si>
  <si>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</si>
  <si>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</si>
  <si>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</si>
  <si>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</si>
  <si>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</si>
  <si>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</si>
  <si>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</si>
  <si>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</si>
  <si>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</si>
  <si>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</si>
  <si>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</si>
  <si>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</si>
  <si>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</si>
  <si>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</si>
  <si>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</si>
  <si>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</si>
  <si>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</si>
  <si>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</si>
  <si>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</si>
  <si>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</si>
  <si>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</si>
  <si>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</si>
  <si>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</si>
  <si>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</si>
  <si>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</si>
  <si>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</si>
  <si>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</si>
  <si>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</si>
  <si>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</si>
  <si>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</si>
  <si>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</si>
  <si>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</si>
  <si>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</si>
  <si>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</si>
  <si>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</si>
  <si>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</si>
  <si>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</si>
  <si>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</si>
  <si>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</si>
  <si>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</si>
  <si>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</si>
  <si>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</si>
  <si>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</si>
  <si>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</si>
  <si>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</si>
  <si>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</si>
  <si>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</si>
  <si>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</si>
  <si>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</si>
  <si>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</si>
  <si>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</si>
  <si>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</si>
  <si>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</si>
  <si>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</si>
  <si>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</si>
  <si>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</si>
  <si>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</si>
  <si>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</si>
  <si>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</si>
  <si>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</si>
  <si>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</si>
  <si>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</si>
  <si>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</si>
  <si>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</si>
  <si>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</si>
  <si>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</si>
  <si>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</si>
  <si>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</si>
  <si>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</si>
  <si>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</si>
  <si>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</si>
  <si>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</si>
  <si>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</si>
  <si>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</si>
  <si>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</si>
  <si>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</si>
  <si>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</si>
  <si>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</si>
  <si>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</si>
  <si>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</si>
  <si>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</si>
  <si>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</si>
  <si>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</si>
  <si>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</si>
  <si>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</si>
  <si>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</si>
  <si>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</si>
  <si>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</si>
  <si>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</si>
  <si>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</si>
  <si>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</si>
  <si>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</si>
  <si>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</si>
  <si>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</si>
  <si>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</si>
  <si>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</si>
  <si>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</si>
  <si>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</si>
  <si>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</si>
  <si>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</si>
  <si>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</si>
  <si>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</si>
  <si>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</si>
  <si>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</si>
  <si>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</si>
  <si>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</si>
  <si>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</si>
  <si>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</si>
  <si>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</si>
  <si>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</si>
  <si>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</si>
  <si>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</si>
  <si>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</si>
  <si>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</si>
  <si>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</si>
  <si>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</si>
  <si>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</si>
  <si>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</si>
  <si>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</si>
  <si>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</si>
  <si>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</si>
  <si>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</si>
  <si>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</si>
  <si>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</si>
  <si>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</si>
  <si>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</si>
  <si>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</si>
  <si>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</si>
  <si>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</si>
  <si>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</si>
  <si>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</si>
  <si>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</si>
  <si>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</si>
  <si>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</si>
  <si>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</si>
  <si>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</si>
  <si>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</si>
  <si>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</si>
  <si>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</si>
  <si>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</si>
  <si>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</si>
  <si>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</si>
  <si>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</si>
  <si>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</si>
  <si>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</si>
  <si>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</si>
  <si>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</si>
  <si>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</si>
  <si>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</si>
  <si>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</si>
  <si>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</si>
  <si>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</si>
  <si>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</si>
  <si>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</si>
  <si>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</si>
  <si>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</si>
  <si>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</si>
  <si>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</si>
  <si>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</si>
  <si>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</si>
  <si>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</si>
  <si>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</si>
  <si>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</si>
  <si>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</si>
  <si>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</si>
  <si>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</si>
  <si>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</si>
  <si>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</si>
  <si>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</si>
  <si>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</si>
  <si>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</si>
  <si>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</si>
  <si>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</si>
  <si>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</si>
  <si>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</si>
  <si>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</si>
  <si>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</si>
  <si>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</si>
  <si>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</si>
  <si>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</si>
  <si>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</si>
  <si>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</si>
  <si>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</si>
  <si>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</si>
  <si>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</si>
  <si>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</si>
  <si>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</si>
  <si>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</si>
  <si>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</si>
  <si>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</si>
  <si>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</si>
  <si>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</si>
  <si>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</si>
  <si>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</si>
  <si>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</si>
  <si>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</si>
  <si>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</si>
  <si>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</si>
  <si>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</si>
  <si>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</si>
  <si>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</si>
  <si>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</si>
  <si>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</si>
  <si>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</si>
  <si>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</si>
  <si>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</si>
  <si>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</si>
  <si>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</si>
  <si>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</si>
  <si>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</si>
  <si>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</si>
  <si>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</si>
  <si>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</si>
  <si>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</si>
  <si>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</si>
  <si>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</si>
  <si>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</si>
  <si>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</si>
  <si>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</si>
  <si>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</si>
  <si>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</si>
  <si>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</si>
  <si>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</si>
  <si>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</si>
  <si>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</si>
  <si>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</si>
  <si>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</si>
  <si>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</si>
  <si>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</si>
  <si>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</si>
  <si>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</si>
  <si>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</si>
  <si>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</si>
  <si>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</si>
  <si>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</si>
  <si>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</si>
  <si>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</si>
  <si>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</si>
  <si>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</si>
  <si>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</si>
  <si>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</si>
  <si>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</si>
  <si>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</si>
  <si>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</si>
  <si>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</si>
  <si>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</si>
  <si>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</si>
  <si>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</si>
  <si>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</si>
  <si>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</si>
  <si>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</si>
  <si>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</si>
  <si>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</si>
  <si>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</si>
  <si>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</si>
  <si>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</si>
  <si>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</si>
  <si>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</si>
  <si>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</si>
  <si>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</si>
  <si>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</si>
  <si>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</si>
  <si>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</si>
  <si>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</si>
  <si>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</si>
  <si>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</si>
  <si>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</si>
  <si>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</si>
  <si>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</si>
  <si>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</si>
  <si>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</si>
  <si>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</si>
  <si>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</si>
  <si>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</si>
  <si>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</si>
  <si>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</si>
  <si>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</si>
  <si>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</si>
  <si>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</si>
  <si>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</si>
  <si>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</si>
  <si>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</si>
  <si>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</si>
  <si>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</si>
  <si>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</si>
  <si>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</si>
  <si>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</si>
  <si>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</si>
  <si>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</si>
  <si>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</si>
  <si>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</si>
  <si>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</si>
  <si>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</si>
  <si>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</si>
  <si>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</si>
  <si>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</si>
  <si>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</si>
  <si>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</si>
  <si>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</si>
  <si>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</si>
  <si>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</si>
  <si>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</si>
  <si>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</si>
  <si>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</si>
  <si>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</si>
  <si>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</si>
  <si>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</si>
  <si>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</si>
  <si>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</si>
  <si>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</si>
  <si>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</si>
  <si>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</si>
  <si>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</si>
  <si>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</si>
  <si>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</si>
  <si>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</si>
  <si>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</si>
  <si>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</si>
  <si>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</si>
  <si>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</si>
  <si>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</si>
  <si>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</si>
  <si>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</si>
  <si>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</si>
  <si>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</si>
  <si>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</si>
  <si>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</si>
  <si>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</si>
  <si>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</si>
  <si>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</si>
  <si>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</si>
  <si>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</si>
  <si>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</si>
  <si>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</si>
  <si>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</si>
  <si>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</si>
  <si>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</si>
  <si>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</si>
  <si>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</si>
  <si>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</si>
  <si>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</si>
  <si>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</si>
  <si>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</si>
  <si>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</si>
  <si>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</si>
  <si>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</si>
  <si>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</si>
  <si>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</si>
  <si>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</si>
  <si>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</si>
  <si>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</si>
  <si>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</si>
  <si>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</si>
  <si>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</si>
  <si>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</si>
  <si>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</si>
  <si>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</si>
  <si>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</si>
  <si>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</si>
  <si>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</si>
  <si>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</si>
  <si>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</si>
  <si>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</si>
  <si>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</si>
  <si>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</si>
  <si>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</si>
  <si>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</si>
  <si>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</si>
  <si>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</si>
  <si>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</si>
  <si>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</si>
  <si>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</si>
  <si>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</si>
  <si>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</si>
  <si>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</si>
  <si>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</si>
  <si>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</si>
  <si>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</si>
  <si>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</si>
  <si>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</si>
  <si>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</si>
  <si>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</si>
  <si>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</si>
  <si>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</si>
  <si>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</si>
  <si>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</si>
  <si>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</si>
  <si>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</si>
  <si>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</si>
  <si>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</si>
  <si>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</si>
  <si>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</si>
  <si>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</si>
  <si>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</si>
  <si>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</si>
  <si>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</si>
  <si>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</si>
  <si>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</si>
  <si>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</si>
  <si>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</si>
  <si>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</si>
  <si>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</si>
  <si>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</si>
  <si>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</si>
  <si>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</si>
  <si>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</si>
  <si>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</si>
  <si>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</si>
  <si>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</si>
  <si>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</si>
  <si>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</si>
  <si>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</si>
  <si>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</si>
  <si>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</si>
  <si>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</si>
  <si>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</si>
  <si>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</si>
  <si>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</si>
  <si>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</si>
  <si>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</si>
  <si>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</si>
  <si>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</si>
  <si>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</si>
  <si>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</si>
  <si>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</si>
  <si>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</si>
  <si>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</si>
  <si>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</si>
  <si>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</si>
  <si>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</si>
  <si>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</si>
  <si>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</si>
  <si>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</si>
  <si>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</si>
  <si>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</si>
  <si>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</si>
  <si>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</si>
  <si>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</si>
  <si>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</si>
  <si>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</si>
  <si>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</si>
  <si>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</si>
  <si>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</si>
  <si>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</si>
  <si>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</si>
  <si>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</si>
  <si>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</si>
  <si>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</si>
  <si>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</si>
  <si>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</si>
  <si>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</si>
  <si>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</si>
  <si>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</si>
  <si>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</si>
  <si>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</si>
  <si>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</si>
  <si>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</si>
  <si>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</si>
  <si>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</si>
  <si>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</si>
  <si>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</si>
  <si>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</si>
  <si>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</si>
  <si>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</si>
  <si>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</si>
  <si>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</si>
  <si>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</si>
  <si>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</si>
  <si>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</si>
  <si>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</si>
  <si>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</si>
  <si>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</si>
  <si>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</si>
  <si>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</si>
  <si>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</si>
  <si>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</si>
  <si>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</si>
  <si>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</si>
  <si>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</si>
  <si>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</si>
  <si>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</si>
  <si>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</si>
  <si>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</si>
  <si>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</si>
  <si>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</si>
  <si>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</si>
  <si>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</si>
  <si>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</si>
  <si>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</si>
  <si>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</si>
  <si>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</si>
  <si>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</si>
  <si>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</si>
  <si>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</si>
  <si>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</si>
  <si>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</si>
  <si>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</si>
  <si>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</si>
  <si>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</si>
  <si>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</si>
  <si>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</si>
  <si>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</si>
  <si>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</si>
  <si>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</si>
  <si>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</si>
  <si>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</si>
  <si>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</si>
  <si>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</si>
  <si>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</si>
  <si>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</si>
  <si>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</si>
  <si>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</si>
  <si>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</si>
  <si>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</si>
  <si>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</si>
  <si>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</si>
  <si>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</si>
  <si>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</si>
  <si>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</si>
  <si>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</si>
  <si>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</si>
  <si>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</si>
  <si>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</si>
  <si>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</si>
  <si>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</si>
  <si>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</si>
  <si>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</si>
  <si>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</si>
  <si>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</si>
  <si>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</si>
  <si>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</si>
  <si>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</si>
  <si>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</si>
  <si>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</si>
  <si>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</si>
  <si>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</si>
  <si>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</si>
  <si>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</si>
  <si>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</si>
  <si>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</si>
  <si>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</si>
  <si>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</si>
  <si>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</si>
  <si>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</si>
  <si>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</si>
  <si>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</si>
  <si>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</si>
  <si>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</si>
  <si>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</si>
  <si>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</si>
  <si>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</si>
  <si>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</si>
  <si>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</si>
  <si>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</si>
  <si>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</si>
  <si>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</si>
  <si>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</si>
  <si>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</si>
  <si>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</si>
  <si>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</si>
  <si>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</si>
  <si>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</si>
  <si>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</si>
  <si>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</si>
  <si>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</si>
  <si>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</si>
  <si>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</si>
  <si>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</si>
  <si>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</si>
  <si>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</si>
  <si>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</si>
  <si>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</si>
  <si>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</si>
  <si>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</si>
  <si>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</si>
  <si>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</si>
  <si>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</si>
  <si>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</si>
  <si>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</si>
  <si>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</si>
  <si>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</si>
  <si>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</si>
  <si>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</si>
  <si>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</si>
  <si>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</si>
  <si>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</si>
  <si>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</si>
  <si>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</si>
  <si>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</si>
  <si>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</si>
  <si>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</si>
  <si>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</si>
  <si>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</si>
  <si>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</si>
  <si>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</si>
  <si>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</si>
  <si>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</si>
  <si>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</si>
  <si>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</si>
  <si>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</si>
  <si>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</si>
  <si>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</si>
  <si>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</si>
  <si>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</si>
  <si>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</si>
  <si>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</si>
  <si>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</si>
  <si>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</si>
  <si>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</si>
  <si>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</si>
  <si>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</si>
  <si>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</si>
  <si>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</si>
  <si>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</si>
  <si>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</si>
  <si>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</si>
  <si>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</si>
  <si>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</si>
  <si>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</si>
  <si>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</si>
  <si>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</si>
  <si>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</si>
  <si>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</si>
  <si>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</si>
  <si>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</si>
  <si>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</si>
  <si>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</si>
  <si>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</si>
  <si>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</si>
  <si>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</si>
  <si>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</si>
  <si>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</si>
  <si>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</si>
  <si>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</si>
  <si>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</si>
  <si>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</si>
  <si>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</si>
  <si>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</si>
  <si>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</si>
  <si>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</si>
  <si>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</si>
  <si>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</si>
  <si>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</si>
  <si>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</si>
  <si>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</si>
  <si>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</si>
  <si>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</si>
  <si>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</si>
  <si>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</si>
  <si>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</si>
  <si>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</si>
  <si>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</si>
  <si>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</si>
  <si>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</si>
  <si>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</si>
  <si>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</si>
  <si>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</si>
  <si>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</si>
  <si>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</si>
  <si>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</si>
  <si>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</si>
  <si>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</si>
  <si>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</si>
  <si>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</si>
  <si>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</si>
  <si>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</si>
  <si>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</si>
  <si>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</si>
  <si>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</si>
  <si>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</si>
  <si>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</si>
  <si>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</si>
  <si>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</si>
  <si>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</si>
  <si>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</si>
  <si>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</si>
  <si>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</si>
  <si>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</si>
  <si>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</si>
  <si>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</si>
  <si>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</si>
  <si>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</si>
  <si>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</si>
  <si>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</si>
  <si>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</si>
  <si>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</si>
  <si>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</si>
  <si>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</si>
  <si>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</si>
  <si>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</si>
  <si>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</si>
  <si>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</si>
  <si>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</si>
  <si>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</si>
  <si>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</si>
  <si>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</si>
  <si>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</si>
  <si>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</si>
  <si>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</si>
  <si>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</si>
  <si>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</si>
  <si>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</si>
  <si>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</si>
  <si>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</si>
  <si>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</si>
  <si>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</si>
  <si>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</si>
  <si>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</si>
  <si>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</si>
  <si>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</si>
  <si>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</si>
  <si>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</si>
  <si>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</si>
  <si>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</si>
  <si>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</si>
  <si>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</si>
  <si>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</si>
  <si>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</si>
  <si>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</si>
  <si>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</si>
  <si>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</si>
  <si>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</si>
  <si>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</si>
  <si>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</si>
  <si>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</si>
  <si>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</si>
  <si>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</si>
  <si>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</si>
  <si>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</si>
  <si>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</si>
  <si>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</si>
  <si>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</si>
  <si>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</si>
  <si>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</si>
  <si>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</si>
  <si>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</si>
  <si>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</si>
  <si>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</si>
  <si>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</si>
  <si>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</si>
  <si>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</si>
  <si>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</si>
  <si>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</si>
  <si>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</si>
  <si>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</si>
  <si>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</si>
  <si>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</si>
  <si>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</si>
  <si>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</si>
  <si>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</si>
  <si>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</si>
  <si>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</si>
  <si>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</si>
  <si>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</si>
  <si>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</si>
  <si>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</si>
  <si>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</si>
  <si>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</si>
  <si>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</si>
  <si>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</si>
  <si>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</si>
  <si>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</si>
  <si>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</si>
  <si>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</si>
  <si>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</si>
  <si>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</si>
  <si>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</si>
  <si>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</si>
  <si>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</si>
  <si>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</si>
  <si>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</si>
  <si>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</si>
  <si>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</si>
  <si>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</si>
  <si>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</si>
  <si>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</si>
  <si>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</si>
  <si>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</si>
  <si>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</si>
  <si>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</si>
  <si>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</si>
  <si>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</si>
  <si>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</si>
  <si>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</si>
  <si>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</si>
  <si>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</si>
  <si>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</si>
  <si>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</si>
  <si>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</si>
  <si>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</si>
  <si>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</si>
  <si>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</si>
  <si>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</si>
  <si>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</si>
  <si>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</si>
  <si>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</si>
  <si>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</si>
  <si>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</si>
  <si>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</si>
  <si>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</si>
  <si>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</si>
  <si>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</si>
  <si>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</si>
  <si>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</si>
  <si>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</si>
  <si>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</si>
  <si>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</si>
  <si>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</si>
  <si>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</si>
  <si>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</si>
  <si>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</si>
  <si>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</si>
  <si>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</si>
  <si>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</si>
  <si>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</si>
  <si>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</si>
  <si>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</si>
  <si>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</si>
  <si>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</si>
  <si>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</si>
  <si>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</si>
  <si>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</si>
  <si>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</si>
  <si>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</si>
  <si>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</si>
  <si>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</si>
  <si>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</si>
  <si>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</si>
  <si>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</si>
  <si>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</si>
  <si>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</si>
  <si>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</si>
  <si>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</si>
  <si>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</si>
  <si>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</si>
  <si>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</si>
  <si>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</si>
  <si>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</si>
  <si>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</si>
  <si>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</si>
  <si>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</si>
  <si>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</si>
  <si>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</si>
  <si>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</si>
  <si>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</si>
  <si>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</si>
  <si>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</si>
  <si>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</si>
  <si>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</si>
  <si>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</si>
  <si>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</si>
  <si>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</si>
  <si>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</si>
  <si>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</si>
  <si>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</si>
  <si>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</si>
  <si>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</si>
  <si>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</si>
  <si>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</si>
  <si>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</si>
  <si>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</si>
  <si>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</si>
  <si>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</si>
  <si>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</si>
  <si>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</si>
  <si>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</si>
  <si>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</si>
  <si>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</si>
  <si>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</si>
  <si>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</si>
  <si>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</si>
  <si>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</si>
  <si>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</si>
  <si>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</si>
  <si>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</si>
  <si>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</si>
  <si>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</si>
  <si>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</si>
  <si>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</si>
  <si>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</si>
  <si>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</si>
  <si>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</si>
  <si>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</si>
  <si>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</si>
  <si>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</si>
  <si>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</si>
  <si>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</si>
  <si>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</si>
  <si>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</si>
  <si>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</si>
  <si>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</si>
  <si>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</si>
  <si>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</si>
  <si>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</si>
  <si>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</si>
  <si>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</si>
  <si>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</si>
  <si>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</si>
  <si>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</si>
  <si>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</si>
  <si>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</si>
  <si>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</si>
  <si>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</si>
  <si>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</si>
  <si>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</si>
  <si>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</si>
  <si>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</si>
  <si>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</si>
  <si>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</si>
  <si>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</si>
  <si>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</si>
  <si>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</si>
  <si>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</si>
  <si>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</si>
  <si>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</si>
  <si>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</si>
  <si>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</si>
  <si>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</si>
  <si>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</si>
  <si>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</si>
  <si>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</si>
  <si>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</si>
  <si>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</si>
  <si>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</si>
  <si>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</si>
  <si>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</si>
  <si>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</si>
  <si>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</si>
  <si>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</si>
  <si>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</si>
  <si>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</si>
  <si>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</si>
  <si>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</si>
  <si>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</si>
  <si>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</si>
  <si>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</si>
  <si>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</si>
  <si>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</si>
  <si>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</si>
  <si>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</si>
  <si>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</si>
  <si>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</si>
  <si>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</si>
  <si>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</si>
  <si>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</si>
  <si>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</si>
  <si>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</si>
  <si>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</si>
  <si>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</si>
  <si>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</si>
  <si>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</si>
  <si>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</si>
  <si>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</si>
  <si>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</si>
  <si>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</si>
  <si>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</si>
  <si>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</si>
  <si>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</si>
  <si>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</si>
  <si>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</si>
  <si>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</si>
  <si>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</si>
  <si>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</si>
  <si>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</si>
  <si>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</si>
  <si>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</si>
  <si>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</si>
  <si>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</si>
  <si>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</si>
  <si>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</si>
  <si>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</si>
  <si>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</si>
  <si>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</si>
  <si>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</si>
  <si>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</si>
  <si>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</si>
  <si>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</si>
  <si>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</si>
  <si>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</si>
  <si>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</si>
  <si>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</si>
  <si>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</si>
  <si>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</si>
  <si>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</si>
  <si>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</si>
  <si>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</si>
  <si>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</si>
  <si>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</si>
  <si>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</si>
  <si>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</si>
  <si>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</si>
  <si>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</si>
  <si>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</si>
  <si>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</si>
  <si>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</si>
  <si>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</si>
  <si>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</si>
  <si>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</si>
  <si>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</si>
  <si>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</si>
  <si>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</si>
  <si>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</si>
  <si>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</si>
  <si>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</si>
  <si>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</si>
  <si>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</si>
  <si>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</si>
  <si>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</si>
  <si>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</si>
  <si>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</si>
  <si>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</si>
  <si>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</si>
  <si>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</si>
  <si>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</si>
  <si>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</si>
  <si>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</si>
  <si>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</si>
  <si>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</si>
  <si>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</si>
  <si>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</si>
  <si>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</si>
  <si>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</si>
  <si>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</si>
  <si>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</si>
  <si>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</si>
  <si>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</si>
  <si>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</si>
  <si>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</si>
  <si>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</si>
  <si>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</si>
  <si>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</si>
  <si>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</si>
  <si>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</si>
  <si>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</si>
  <si>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</si>
  <si>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</si>
  <si>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</si>
  <si>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</si>
  <si>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</si>
  <si>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</si>
  <si>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</si>
  <si>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</si>
  <si>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</si>
  <si>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</si>
  <si>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</si>
  <si>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</si>
  <si>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</si>
  <si>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</si>
  <si>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</si>
  <si>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</si>
  <si>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</si>
  <si>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</si>
  <si>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</si>
  <si>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</si>
  <si>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</si>
  <si>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</si>
  <si>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</si>
  <si>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</si>
  <si>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</si>
  <si>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</si>
  <si>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</si>
  <si>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</si>
  <si>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</si>
  <si>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</si>
  <si>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</si>
  <si>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</si>
  <si>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</si>
  <si>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</si>
  <si>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</si>
  <si>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</si>
  <si>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</si>
  <si>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</si>
  <si>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</si>
  <si>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</si>
  <si>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</si>
  <si>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</si>
  <si>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</si>
  <si>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</si>
  <si>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</si>
  <si>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</si>
  <si>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</si>
  <si>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</si>
  <si>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</si>
  <si>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</si>
  <si>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</si>
  <si>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</si>
  <si>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</si>
  <si>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</si>
  <si>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</si>
  <si>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</si>
  <si>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</si>
  <si>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</si>
  <si>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</si>
  <si>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</si>
  <si>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</si>
  <si>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</si>
  <si>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</si>
  <si>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</si>
  <si>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</si>
  <si>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</si>
  <si>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</si>
  <si>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</si>
  <si>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</si>
  <si>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</si>
  <si>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</si>
  <si>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</si>
  <si>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</si>
  <si>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</si>
  <si>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</si>
  <si>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</si>
  <si>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</si>
  <si>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</si>
  <si>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</si>
  <si>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</si>
  <si>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</si>
  <si>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</si>
  <si>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</si>
  <si>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</si>
  <si>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</si>
  <si>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</si>
  <si>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</si>
  <si>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</si>
  <si>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</si>
  <si>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</si>
  <si>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</si>
  <si>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</si>
  <si>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</si>
  <si>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</si>
  <si>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</si>
  <si>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</si>
  <si>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</si>
  <si>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</si>
  <si>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</si>
  <si>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</si>
  <si>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</si>
  <si>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</si>
  <si>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</si>
  <si>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</si>
  <si>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</si>
  <si>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</si>
  <si>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</si>
  <si>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</si>
  <si>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</si>
  <si>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</si>
  <si>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</si>
  <si>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</si>
  <si>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</si>
  <si>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</si>
  <si>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</si>
  <si>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</si>
  <si>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</si>
  <si>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</si>
  <si>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</si>
  <si>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</si>
  <si>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</si>
  <si>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</si>
  <si>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</si>
  <si>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</si>
  <si>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</si>
  <si>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</si>
  <si>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</si>
  <si>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</si>
  <si>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</si>
  <si>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</si>
  <si>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</si>
  <si>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</si>
  <si>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</si>
  <si>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</si>
  <si>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</si>
  <si>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</si>
  <si>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</si>
  <si>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</si>
  <si>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</si>
  <si>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</si>
  <si>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</si>
  <si>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</si>
  <si>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</si>
  <si>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</si>
  <si>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</si>
  <si>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</si>
  <si>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</si>
  <si>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</si>
  <si>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</si>
  <si>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</si>
  <si>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</si>
  <si>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</si>
  <si>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</si>
  <si>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</si>
  <si>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</si>
  <si>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</si>
  <si>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</si>
  <si>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</si>
  <si>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</si>
  <si>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</si>
  <si>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</si>
  <si>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</si>
  <si>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</si>
  <si>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</si>
  <si>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</si>
  <si>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</si>
  <si>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</si>
  <si>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</si>
  <si>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</si>
  <si>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</si>
  <si>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</si>
  <si>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</si>
  <si>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</si>
  <si>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</si>
  <si>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</si>
  <si>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</si>
  <si>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</si>
  <si>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</si>
  <si>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</si>
  <si>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</si>
  <si>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</si>
  <si>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</si>
  <si>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</si>
  <si>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</si>
  <si>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</si>
  <si>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</si>
  <si>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</si>
  <si>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</si>
  <si>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</si>
  <si>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</si>
  <si>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</si>
  <si>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</si>
  <si>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</si>
  <si>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</si>
  <si>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</si>
  <si>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</si>
  <si>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</si>
  <si>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</si>
  <si>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</si>
  <si>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</si>
  <si>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</si>
  <si>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</si>
  <si>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</si>
  <si>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</si>
  <si>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</si>
  <si>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</si>
  <si>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</si>
  <si>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</si>
  <si>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</si>
  <si>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</si>
  <si>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</si>
  <si>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</si>
  <si>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</si>
  <si>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</si>
  <si>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</si>
  <si>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</si>
  <si>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</si>
  <si>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</si>
  <si>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</si>
  <si>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</si>
  <si>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</si>
  <si>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</si>
  <si>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</si>
  <si>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</si>
  <si>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</si>
  <si>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</si>
  <si>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</si>
  <si>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</si>
  <si>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</si>
  <si>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</si>
  <si>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</si>
  <si>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</si>
  <si>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</si>
  <si>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</si>
  <si>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</si>
  <si>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</si>
  <si>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</si>
  <si>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</si>
  <si>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</si>
  <si>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</si>
  <si>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</si>
  <si>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</si>
  <si>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</si>
  <si>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</si>
  <si>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</si>
  <si>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</si>
  <si>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</si>
  <si>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</si>
  <si>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</si>
  <si>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</si>
  <si>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</si>
  <si>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</si>
  <si>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</si>
  <si>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</si>
  <si>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</si>
  <si>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</si>
  <si>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</si>
  <si>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</si>
  <si>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</si>
  <si>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</si>
  <si>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</si>
  <si>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</si>
  <si>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</si>
  <si>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</si>
  <si>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</si>
  <si>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</si>
  <si>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</si>
  <si>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</si>
  <si>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</si>
  <si>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</si>
  <si>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</si>
  <si>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</si>
  <si>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</si>
  <si>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</si>
  <si>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</si>
  <si>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</si>
  <si>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</si>
  <si>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</si>
  <si>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</si>
  <si>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</si>
  <si>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</si>
  <si>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</si>
  <si>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</si>
  <si>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</si>
  <si>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</si>
  <si>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</si>
  <si>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</si>
  <si>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</si>
  <si>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</si>
  <si>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</si>
  <si>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</si>
  <si>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</si>
  <si>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</si>
  <si>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</si>
  <si>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</si>
  <si>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</si>
  <si>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</si>
  <si>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</si>
  <si>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</si>
  <si>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</si>
  <si>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</si>
  <si>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</si>
  <si>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</si>
  <si>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</si>
  <si>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</si>
  <si>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</si>
  <si>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</si>
  <si>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</si>
  <si>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</si>
  <si>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</si>
  <si>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</si>
  <si>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</si>
  <si>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</si>
  <si>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</si>
  <si>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</si>
  <si>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</si>
  <si>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</si>
  <si>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</si>
  <si>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</si>
  <si>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</si>
  <si>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</si>
  <si>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</si>
  <si>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</si>
  <si>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</si>
  <si>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</si>
  <si>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</si>
  <si>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</si>
  <si>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</si>
  <si>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</si>
  <si>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</si>
  <si>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</si>
  <si>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</si>
  <si>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</si>
  <si>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</si>
  <si>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</si>
  <si>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</si>
  <si>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</si>
  <si>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</si>
  <si>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</si>
  <si>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</si>
  <si>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</si>
  <si>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</si>
  <si>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</si>
  <si>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</si>
  <si>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</si>
  <si>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</si>
  <si>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</si>
  <si>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</si>
  <si>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</si>
  <si>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</si>
  <si>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</si>
  <si>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</si>
  <si>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</si>
  <si>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</si>
  <si>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</si>
  <si>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</si>
  <si>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</si>
  <si>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</si>
  <si>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</si>
  <si>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</si>
  <si>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</si>
  <si>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</si>
  <si>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</si>
  <si>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</si>
  <si>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</si>
  <si>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</si>
  <si>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</si>
  <si>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</si>
  <si>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</si>
  <si>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</si>
  <si>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</si>
  <si>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</si>
  <si>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</si>
  <si>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</si>
  <si>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</si>
  <si>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</si>
  <si>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</si>
  <si>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</si>
  <si>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</si>
  <si>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</si>
  <si>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</si>
  <si>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</si>
  <si>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</si>
  <si>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</si>
  <si>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</si>
  <si>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</si>
  <si>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</si>
  <si>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</si>
  <si>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</si>
  <si>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</si>
  <si>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</si>
  <si>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</si>
  <si>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</si>
  <si>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</si>
  <si>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</si>
  <si>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</si>
  <si>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</si>
  <si>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</si>
  <si>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</si>
  <si>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</si>
  <si>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</si>
  <si>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</si>
  <si>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</si>
  <si>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</si>
  <si>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</si>
  <si>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</si>
  <si>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</si>
  <si>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</si>
  <si>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</si>
  <si>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</si>
  <si>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</si>
  <si>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</si>
  <si>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</si>
  <si>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</si>
  <si>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</si>
  <si>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</si>
  <si>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</si>
  <si>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</si>
  <si>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</si>
  <si>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</si>
  <si>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</si>
  <si>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</si>
  <si>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</si>
  <si>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</si>
  <si>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</si>
  <si>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</si>
  <si>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</si>
  <si>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</si>
  <si>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</si>
  <si>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</si>
  <si>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</si>
  <si>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</si>
  <si>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</si>
  <si>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</si>
  <si>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</si>
  <si>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</si>
  <si>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</si>
  <si>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</si>
  <si>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</si>
  <si>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</si>
  <si>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</si>
  <si>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</si>
  <si>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</si>
  <si>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</si>
  <si>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</si>
  <si>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</si>
  <si>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</si>
  <si>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</si>
  <si>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</si>
  <si>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</si>
  <si>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</si>
  <si>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</si>
  <si>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</si>
  <si>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</si>
  <si>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</si>
  <si>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</si>
  <si>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</si>
  <si>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</si>
  <si>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</si>
  <si>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</si>
  <si>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</si>
  <si>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</si>
  <si>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</si>
  <si>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</si>
  <si>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</si>
  <si>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</si>
  <si>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</si>
  <si>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</si>
  <si>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</si>
  <si>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</si>
  <si>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</si>
  <si>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</si>
  <si>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</si>
  <si>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</si>
  <si>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</si>
  <si>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</si>
  <si>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</si>
  <si>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</si>
  <si>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</si>
  <si>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</si>
  <si>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</si>
  <si>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</si>
  <si>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</si>
  <si>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</si>
  <si>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</si>
  <si>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</si>
  <si>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</si>
  <si>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</si>
  <si>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</si>
  <si>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</si>
  <si>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</si>
  <si>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</si>
  <si>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</si>
  <si>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</si>
  <si>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</si>
  <si>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</si>
  <si>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</si>
  <si>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</si>
  <si>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</si>
  <si>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</si>
  <si>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</si>
  <si>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</si>
  <si>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</si>
  <si>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</si>
  <si>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</si>
  <si>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</si>
  <si>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</si>
  <si>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</si>
  <si>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</si>
  <si>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</si>
  <si>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</si>
  <si>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</si>
  <si>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</si>
  <si>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</si>
  <si>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</si>
  <si>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</si>
  <si>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</si>
  <si>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</si>
  <si>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</si>
  <si>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</si>
  <si>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</si>
  <si>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</si>
  <si>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</si>
  <si>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</si>
  <si>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</si>
  <si>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</si>
  <si>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</si>
  <si>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</si>
  <si>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</si>
  <si>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</si>
  <si>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</si>
  <si>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</si>
  <si>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</si>
  <si>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</si>
  <si>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</si>
  <si>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</si>
  <si>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</si>
  <si>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</si>
  <si>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</si>
  <si>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</si>
  <si>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</si>
  <si>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</si>
  <si>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</si>
  <si>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</si>
  <si>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</si>
  <si>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</si>
  <si>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</si>
  <si>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</si>
  <si>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</si>
  <si>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</si>
  <si>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</si>
  <si>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</si>
  <si>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</si>
  <si>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</si>
  <si>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</si>
  <si>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</si>
  <si>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</si>
  <si>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</si>
  <si>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</si>
  <si>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</si>
  <si>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</si>
  <si>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</si>
  <si>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</si>
  <si>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</si>
  <si>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</si>
  <si>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</si>
  <si>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</si>
  <si>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</si>
  <si>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</si>
  <si>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</si>
  <si>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</si>
  <si>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</si>
  <si>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</si>
  <si>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</si>
  <si>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</si>
  <si>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</si>
  <si>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</si>
  <si>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</si>
  <si>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</si>
  <si>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</si>
  <si>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</si>
  <si>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</si>
  <si>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</si>
  <si>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</si>
  <si>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</si>
  <si>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</si>
  <si>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</si>
  <si>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</si>
  <si>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</si>
  <si>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</si>
  <si>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</si>
  <si>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</si>
  <si>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</si>
  <si>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</si>
  <si>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</si>
  <si>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</si>
  <si>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</si>
  <si>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</si>
  <si>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</si>
  <si>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</si>
  <si>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</si>
  <si>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</si>
  <si>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</si>
  <si>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</si>
  <si>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</si>
  <si>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</si>
  <si>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</si>
  <si>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</si>
  <si>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</si>
  <si>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</si>
  <si>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</si>
  <si>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</si>
  <si>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</si>
  <si>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</si>
  <si>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</si>
  <si>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</si>
  <si>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</si>
  <si>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</si>
  <si>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</si>
  <si>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</si>
  <si>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</si>
  <si>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</si>
  <si>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</si>
  <si>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</si>
  <si>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</si>
  <si>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</si>
  <si>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</si>
  <si>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</si>
  <si>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</si>
  <si>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</si>
  <si>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</si>
  <si>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</si>
  <si>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</si>
  <si>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</si>
  <si>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</si>
  <si>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</si>
  <si>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</si>
  <si>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</si>
  <si>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</si>
  <si>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</si>
  <si>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</si>
  <si>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</si>
  <si>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</si>
  <si>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</si>
  <si>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</si>
  <si>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</si>
  <si>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</si>
  <si>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</si>
  <si>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</si>
  <si>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</si>
  <si>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</si>
  <si>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</si>
  <si>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</si>
  <si>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</si>
  <si>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</si>
  <si>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</si>
  <si>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</si>
  <si>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</si>
  <si>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</si>
  <si>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</si>
  <si>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</si>
  <si>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</si>
  <si>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</si>
  <si>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</si>
  <si>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</si>
  <si>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</si>
  <si>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</si>
  <si>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</si>
  <si>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</si>
  <si>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</si>
  <si>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</si>
  <si>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</si>
  <si>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</si>
  <si>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</si>
  <si>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</si>
  <si>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</si>
  <si>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</si>
  <si>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</si>
  <si>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</si>
  <si>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</si>
  <si>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</si>
  <si>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</si>
  <si>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</si>
  <si>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</si>
  <si>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</si>
  <si>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</si>
  <si>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</si>
  <si>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</si>
  <si>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</si>
  <si>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</si>
  <si>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</si>
  <si>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</si>
  <si>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</si>
  <si>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</si>
  <si>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</si>
  <si>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</si>
  <si>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</si>
  <si>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</si>
  <si>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</si>
  <si>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</si>
  <si>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</si>
  <si>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</si>
  <si>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</si>
  <si>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</si>
  <si>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</si>
  <si>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</si>
  <si>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</si>
  <si>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</si>
  <si>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</si>
  <si>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</si>
  <si>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</si>
  <si>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</si>
  <si>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</si>
  <si>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</si>
  <si>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</si>
  <si>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</si>
  <si>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</si>
  <si>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</si>
  <si>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</si>
  <si>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</si>
  <si>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</si>
  <si>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</si>
  <si>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</si>
  <si>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</si>
  <si>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</si>
  <si>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</si>
  <si>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</si>
  <si>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</si>
  <si>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</si>
  <si>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</si>
  <si>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</si>
  <si>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</si>
  <si>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</si>
  <si>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</si>
  <si>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</si>
  <si>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</si>
  <si>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</si>
  <si>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</si>
  <si>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</si>
  <si>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</si>
  <si>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</si>
  <si>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</si>
  <si>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</si>
  <si>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</si>
  <si>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</si>
  <si>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</si>
  <si>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</si>
  <si>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</si>
  <si>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</si>
  <si>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</si>
  <si>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</si>
  <si>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</si>
  <si>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</si>
  <si>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</si>
  <si>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</si>
  <si>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</si>
  <si>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</si>
  <si>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</si>
  <si>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</si>
  <si>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</si>
  <si>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</si>
  <si>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</si>
  <si>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</si>
  <si>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</si>
  <si>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</si>
  <si>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</si>
  <si>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</si>
  <si>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</si>
  <si>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</si>
  <si>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</si>
  <si>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</si>
  <si>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</si>
  <si>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</si>
  <si>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</si>
  <si>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</si>
  <si>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</si>
  <si>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</si>
  <si>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</si>
  <si>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</si>
  <si>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</si>
  <si>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</si>
  <si>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</si>
  <si>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</si>
  <si>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</si>
  <si>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</si>
  <si>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</si>
  <si>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</si>
  <si>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</si>
  <si>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</si>
  <si>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</si>
  <si>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</si>
  <si>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</si>
  <si>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</si>
  <si>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</si>
  <si>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</si>
  <si>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</si>
  <si>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</si>
  <si>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</si>
  <si>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</si>
  <si>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</si>
  <si>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</si>
  <si>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</si>
  <si>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</si>
  <si>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</si>
  <si>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</si>
  <si>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</si>
  <si>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</si>
  <si>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</si>
  <si>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</si>
  <si>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</si>
  <si>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</si>
  <si>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</si>
  <si>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</si>
  <si>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</si>
  <si>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</si>
  <si>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</si>
  <si>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</si>
  <si>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</si>
  <si>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</si>
  <si>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</si>
  <si>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</si>
  <si>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</si>
  <si>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</si>
  <si>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</si>
  <si>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</si>
  <si>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</si>
  <si>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</si>
  <si>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</si>
  <si>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</si>
  <si>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</si>
  <si>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</si>
  <si>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</si>
  <si>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</si>
  <si>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</si>
  <si>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</si>
  <si>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</si>
  <si>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</si>
  <si>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</si>
  <si>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</si>
  <si>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</si>
  <si>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</si>
  <si>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</si>
  <si>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</si>
  <si>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</si>
  <si>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</si>
  <si>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</si>
  <si>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</si>
  <si>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</si>
  <si>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</si>
  <si>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</si>
  <si>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</si>
  <si>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</si>
  <si>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</si>
  <si>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</si>
  <si>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</si>
  <si>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</si>
  <si>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</si>
  <si>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</si>
  <si>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</si>
  <si>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</si>
  <si>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</si>
  <si>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</si>
  <si>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</si>
  <si>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</si>
  <si>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</si>
  <si>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</si>
  <si>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</si>
  <si>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</si>
  <si>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</si>
  <si>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</si>
  <si>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</si>
  <si>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</si>
  <si>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</si>
  <si>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</si>
  <si>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</si>
  <si>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</si>
  <si>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</si>
  <si>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</si>
  <si>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</si>
  <si>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</si>
  <si>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</si>
  <si>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</si>
  <si>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</si>
  <si>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</si>
  <si>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</si>
  <si>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</si>
  <si>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</si>
  <si>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</si>
  <si>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</si>
  <si>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</si>
  <si>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</si>
  <si>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</si>
  <si>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</si>
  <si>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</si>
  <si>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</si>
  <si>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</si>
  <si>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</si>
  <si>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</si>
  <si>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</si>
  <si>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</si>
  <si>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</si>
  <si>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</si>
  <si>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</si>
  <si>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</si>
  <si>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</si>
  <si>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</si>
  <si>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</si>
  <si>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</si>
  <si>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</si>
  <si>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</si>
  <si>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</si>
  <si>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</si>
  <si>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</si>
  <si>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</si>
  <si>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</si>
  <si>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</si>
  <si>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</si>
  <si>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</si>
  <si>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</si>
  <si>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</si>
  <si>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</si>
  <si>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</si>
  <si>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</si>
  <si>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</si>
  <si>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</si>
  <si>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</si>
  <si>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</si>
  <si>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</si>
  <si>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</si>
  <si>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</si>
  <si>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</si>
  <si>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</si>
  <si>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</si>
  <si>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</si>
  <si>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</si>
  <si>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</si>
  <si>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</si>
  <si>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</si>
  <si>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</si>
  <si>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</si>
  <si>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</si>
  <si>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</si>
  <si>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</si>
  <si>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</si>
  <si>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</si>
  <si>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</si>
  <si>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</si>
  <si>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</si>
  <si>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</si>
  <si>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</si>
  <si>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</si>
  <si>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</si>
  <si>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</si>
  <si>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</si>
  <si>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</si>
  <si>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</si>
  <si>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</si>
  <si>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</si>
  <si>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</si>
  <si>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</si>
  <si>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</si>
  <si>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</si>
  <si>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</si>
  <si>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</si>
  <si>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</si>
  <si>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</si>
  <si>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</si>
  <si>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</si>
  <si>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</si>
  <si>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</si>
  <si>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</si>
  <si>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</si>
  <si>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</si>
  <si>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</si>
  <si>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</si>
  <si>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</si>
  <si>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</si>
  <si>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</si>
  <si>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</si>
  <si>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</si>
  <si>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</si>
  <si>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</si>
  <si>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</si>
  <si>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</si>
  <si>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</si>
  <si>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</si>
  <si>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</si>
  <si>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</si>
  <si>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</si>
  <si>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</si>
  <si>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</si>
  <si>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</si>
  <si>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</si>
  <si>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</si>
  <si>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</si>
  <si>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</si>
  <si>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</si>
  <si>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</si>
  <si>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</si>
  <si>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</si>
  <si>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</si>
  <si>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</si>
  <si>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</si>
  <si>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</si>
  <si>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</si>
  <si>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</si>
  <si>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</si>
  <si>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</si>
  <si>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</si>
  <si>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</si>
  <si>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</si>
  <si>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</si>
  <si>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</si>
  <si>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</si>
  <si>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</si>
  <si>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</si>
  <si>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</si>
  <si>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</si>
  <si>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</si>
  <si>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</si>
  <si>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</si>
  <si>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</si>
  <si>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</si>
  <si>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</si>
  <si>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</si>
  <si>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</si>
  <si>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</si>
  <si>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</si>
  <si>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</si>
  <si>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</si>
  <si>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</si>
  <si>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</si>
  <si>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</si>
  <si>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</si>
  <si>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</si>
  <si>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</si>
  <si>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</si>
  <si>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</si>
  <si>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</si>
  <si>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</si>
  <si>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</si>
  <si>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</si>
  <si>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</si>
  <si>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</si>
  <si>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</si>
  <si>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</si>
  <si>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</si>
  <si>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</si>
  <si>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</si>
  <si>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</si>
  <si>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</si>
  <si>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</si>
  <si>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</si>
  <si>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</si>
  <si>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</si>
  <si>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</si>
  <si>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</si>
  <si>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</si>
  <si>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</si>
  <si>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</si>
  <si>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</si>
  <si>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</si>
  <si>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</si>
  <si>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</si>
  <si>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</si>
  <si>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</si>
  <si>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</si>
  <si>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</si>
  <si>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</si>
  <si>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</si>
  <si>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</si>
  <si>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</si>
  <si>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</si>
  <si>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</si>
  <si>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</si>
  <si>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</si>
  <si>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</si>
  <si>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</si>
  <si>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</si>
  <si>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</si>
  <si>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</si>
  <si>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</si>
  <si>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</si>
  <si>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</si>
  <si>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</si>
  <si>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</si>
  <si>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</si>
  <si>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</si>
  <si>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</si>
  <si>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</si>
  <si>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</si>
  <si>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</si>
  <si>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</si>
  <si>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</si>
  <si>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</si>
  <si>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</si>
  <si>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</si>
  <si>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</si>
  <si>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</si>
  <si>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</si>
  <si>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</si>
  <si>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</si>
  <si>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</si>
  <si>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</si>
  <si>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</si>
  <si>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</si>
  <si>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</si>
  <si>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</si>
  <si>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</si>
  <si>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</si>
  <si>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</si>
  <si>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</si>
  <si>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</si>
  <si>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</si>
  <si>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</si>
  <si>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</si>
  <si>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</si>
  <si>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</si>
  <si>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</si>
  <si>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</si>
  <si>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</si>
  <si>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</si>
  <si>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</si>
  <si>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</si>
  <si>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</si>
  <si>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</si>
  <si>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</si>
  <si>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</si>
  <si>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</si>
  <si>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</si>
  <si>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</si>
  <si>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</si>
  <si>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</si>
  <si>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</si>
  <si>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</si>
  <si>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</si>
  <si>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</si>
  <si>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</si>
  <si>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</si>
  <si>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</si>
  <si>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</si>
  <si>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</si>
  <si>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</si>
  <si>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</si>
  <si>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</si>
  <si>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</si>
  <si>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</si>
  <si>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</si>
  <si>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</si>
  <si>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</si>
  <si>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</si>
  <si>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</si>
  <si>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</si>
  <si>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</si>
  <si>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</si>
  <si>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</si>
  <si>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</si>
  <si>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</si>
  <si>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</si>
  <si>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</si>
  <si>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</si>
  <si>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</si>
  <si>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</si>
  <si>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</si>
  <si>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</si>
  <si>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</si>
  <si>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</si>
  <si>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</si>
  <si>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</si>
  <si>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</si>
  <si>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</si>
  <si>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</si>
  <si>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</si>
  <si>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</si>
  <si>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</si>
  <si>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</si>
  <si>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</si>
  <si>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</si>
  <si>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</si>
  <si>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</si>
  <si>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</si>
  <si>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</si>
  <si>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</si>
  <si>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</si>
  <si>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</si>
  <si>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</si>
  <si>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</si>
  <si>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</si>
  <si>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</si>
  <si>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</si>
  <si>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</si>
  <si>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</si>
  <si>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</si>
  <si>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</si>
  <si>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</si>
  <si>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</si>
  <si>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</si>
  <si>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</si>
  <si>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</si>
  <si>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</si>
  <si>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</si>
  <si>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</si>
  <si>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</si>
  <si>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</si>
  <si>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</si>
  <si>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</si>
  <si>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</si>
  <si>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</si>
  <si>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</si>
  <si>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</si>
  <si>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</si>
  <si>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</si>
  <si>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</si>
  <si>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</si>
  <si>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</si>
  <si>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</si>
  <si>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</si>
  <si>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</si>
  <si>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</si>
  <si>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</si>
  <si>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</si>
  <si>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</si>
  <si>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</si>
  <si>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</si>
  <si>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</si>
  <si>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</si>
  <si>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</si>
  <si>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</si>
  <si>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</si>
  <si>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</si>
  <si>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</si>
  <si>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</si>
  <si>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</si>
  <si>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</si>
  <si>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</si>
  <si>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</si>
  <si>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</si>
  <si>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</si>
  <si>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</si>
  <si>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</si>
  <si>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</si>
  <si>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</si>
  <si>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</si>
  <si>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</si>
  <si>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</si>
  <si>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</si>
  <si>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</si>
  <si>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</si>
  <si>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</si>
  <si>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</si>
  <si>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</si>
  <si>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</si>
  <si>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</si>
  <si>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</si>
  <si>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</si>
  <si>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</si>
  <si>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</si>
  <si>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</si>
  <si>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</si>
  <si>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</si>
  <si>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</si>
  <si>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</si>
  <si>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</si>
  <si>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</si>
  <si>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</si>
  <si>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</si>
  <si>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</si>
  <si>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</si>
  <si>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</si>
  <si>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</si>
  <si>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</si>
  <si>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</si>
  <si>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</si>
  <si>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</si>
  <si>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</si>
  <si>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</si>
  <si>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</si>
  <si>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</si>
  <si>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</si>
  <si>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</si>
  <si>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</si>
  <si>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</si>
  <si>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</si>
  <si>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</si>
  <si>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</si>
  <si>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</si>
  <si>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</si>
  <si>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</si>
  <si>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</si>
  <si>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</si>
  <si>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</si>
  <si>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</si>
  <si>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</si>
  <si>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</si>
  <si>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</si>
  <si>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</si>
  <si>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</si>
  <si>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</si>
  <si>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</si>
  <si>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</si>
  <si>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</si>
  <si>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</si>
  <si>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</si>
  <si>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</si>
  <si>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</si>
  <si>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</si>
  <si>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</si>
  <si>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</si>
  <si>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</si>
  <si>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</si>
  <si>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</si>
  <si>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</si>
  <si>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</si>
  <si>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</si>
  <si>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</si>
  <si>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</si>
  <si>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</si>
  <si>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</si>
  <si>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</si>
  <si>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</si>
  <si>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</si>
  <si>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</si>
  <si>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</si>
  <si>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</si>
  <si>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</si>
  <si>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</si>
  <si>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</si>
  <si>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</si>
  <si>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</si>
  <si>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</si>
  <si>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</si>
  <si>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</si>
  <si>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</si>
  <si>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</si>
  <si>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</si>
  <si>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</si>
  <si>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</si>
  <si>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</si>
  <si>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</si>
  <si>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</si>
  <si>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</si>
  <si>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</si>
  <si>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</si>
  <si>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</si>
  <si>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</si>
  <si>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</si>
  <si>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</si>
  <si>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</si>
  <si>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</si>
  <si>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</si>
  <si>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</si>
  <si>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</si>
  <si>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</si>
  <si>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</si>
  <si>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</si>
  <si>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</si>
  <si>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</si>
  <si>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</si>
  <si>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</si>
  <si>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</si>
  <si>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</si>
  <si>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</si>
  <si>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</si>
  <si>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</si>
  <si>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</si>
  <si>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</si>
  <si>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</si>
  <si>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</si>
  <si>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</si>
  <si>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</si>
  <si>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</si>
  <si>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</si>
  <si>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</si>
  <si>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</si>
  <si>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</si>
  <si>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</si>
  <si>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</si>
  <si>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</si>
  <si>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</si>
  <si>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</si>
  <si>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</si>
  <si>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</si>
  <si>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</si>
  <si>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</si>
  <si>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</si>
  <si>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</si>
  <si>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</si>
  <si>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</si>
  <si>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</si>
  <si>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</si>
  <si>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</si>
  <si>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</si>
  <si>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</si>
  <si>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</si>
  <si>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</si>
  <si>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</si>
  <si>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</si>
  <si>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</si>
  <si>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</si>
  <si>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</si>
  <si>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</si>
  <si>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</si>
  <si>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</si>
  <si>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</si>
  <si>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</si>
  <si>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</si>
  <si>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</si>
  <si>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</si>
  <si>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</si>
  <si>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</si>
  <si>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</si>
  <si>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</si>
  <si>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</si>
  <si>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</si>
  <si>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</si>
  <si>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</si>
  <si>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</si>
  <si>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</si>
  <si>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</si>
  <si>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</si>
  <si>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</si>
  <si>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</si>
  <si>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</si>
  <si>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</si>
  <si>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</si>
  <si>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</si>
  <si>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</si>
  <si>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</si>
  <si>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</si>
  <si>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</si>
  <si>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</si>
  <si>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</si>
  <si>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</si>
  <si>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</si>
  <si>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</si>
  <si>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</si>
  <si>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</si>
  <si>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</si>
  <si>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</si>
  <si>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</si>
  <si>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</si>
  <si>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</si>
  <si>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</si>
  <si>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</si>
  <si>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</si>
  <si>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</si>
  <si>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</si>
  <si>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</si>
  <si>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</si>
  <si>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</si>
  <si>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</si>
  <si>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</si>
  <si>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</si>
  <si>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</si>
  <si>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</si>
  <si>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</si>
  <si>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</si>
  <si>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</si>
  <si>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</si>
  <si>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</si>
  <si>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</si>
  <si>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</si>
  <si>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</si>
  <si>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</si>
  <si>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</si>
  <si>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</si>
  <si>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</si>
  <si>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</si>
  <si>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</si>
  <si>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</si>
  <si>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</si>
  <si>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</si>
  <si>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</si>
  <si>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</si>
  <si>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</si>
  <si>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</si>
  <si>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</si>
  <si>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</si>
  <si>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</si>
  <si>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</si>
  <si>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</si>
  <si>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</si>
  <si>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</si>
  <si>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</si>
  <si>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</si>
  <si>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</si>
  <si>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</si>
  <si>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</si>
  <si>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</si>
  <si>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</si>
  <si>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</si>
  <si>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</si>
  <si>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</si>
  <si>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</si>
  <si>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</si>
  <si>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</si>
  <si>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</si>
  <si>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</si>
  <si>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</si>
  <si>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</si>
  <si>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</si>
  <si>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</si>
  <si>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</si>
  <si>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</si>
  <si>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</si>
  <si>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</si>
  <si>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</si>
  <si>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</si>
  <si>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</si>
  <si>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</si>
  <si>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</si>
  <si>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</si>
  <si>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</si>
  <si>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</si>
  <si>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</si>
  <si>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</si>
  <si>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</si>
  <si>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</si>
  <si>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</si>
  <si>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</si>
  <si>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</si>
  <si>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</si>
  <si>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</si>
  <si>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</si>
  <si>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</si>
  <si>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</si>
  <si>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</si>
  <si>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</si>
  <si>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</si>
  <si>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</si>
  <si>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</si>
  <si>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</si>
  <si>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</si>
  <si>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</si>
  <si>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</si>
  <si>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</si>
  <si>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</si>
  <si>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</si>
  <si>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</si>
  <si>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</si>
  <si>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</si>
  <si>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</si>
  <si>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</si>
  <si>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</si>
  <si>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</si>
  <si>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</si>
  <si>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</si>
  <si>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</si>
  <si>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</si>
  <si>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</si>
  <si>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</si>
  <si>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</si>
  <si>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</si>
  <si>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</si>
  <si>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</si>
  <si>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</si>
  <si>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</si>
  <si>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</si>
  <si>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</si>
  <si>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</si>
  <si>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</si>
  <si>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</si>
  <si>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</si>
  <si>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</si>
  <si>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</si>
  <si>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</si>
  <si>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</si>
  <si>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</si>
  <si>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</si>
  <si>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</si>
  <si>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</si>
  <si>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</si>
  <si>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</si>
  <si>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</si>
  <si>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</si>
  <si>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</si>
  <si>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</si>
  <si>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</si>
  <si>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</si>
  <si>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</si>
  <si>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</si>
  <si>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</si>
  <si>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</si>
  <si>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</si>
  <si>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</si>
  <si>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</si>
  <si>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</si>
  <si>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</si>
  <si>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</si>
  <si>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</si>
  <si>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</si>
  <si>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</si>
  <si>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</si>
  <si>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</si>
  <si>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</si>
  <si>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</si>
  <si>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</si>
  <si>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</si>
  <si>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</si>
  <si>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</si>
  <si>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</si>
  <si>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</si>
  <si>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</si>
  <si>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</si>
  <si>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</si>
  <si>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</si>
  <si>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</si>
  <si>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</si>
  <si>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</si>
  <si>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</si>
  <si>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</si>
  <si>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</si>
  <si>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</si>
  <si>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</si>
  <si>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</si>
  <si>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</si>
  <si>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</si>
  <si>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</si>
  <si>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</si>
  <si>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</si>
  <si>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</si>
  <si>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</si>
  <si>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</si>
  <si>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</si>
  <si>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</si>
  <si>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</si>
  <si>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</si>
  <si>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</si>
  <si>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</si>
  <si>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</si>
  <si>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</si>
  <si>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</si>
  <si>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</si>
  <si>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</si>
  <si>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</si>
  <si>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</si>
  <si>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</si>
  <si>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</si>
  <si>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</si>
  <si>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</si>
  <si>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</si>
  <si>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</si>
  <si>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</si>
  <si>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</si>
  <si>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</si>
  <si>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</si>
  <si>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</si>
  <si>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</si>
  <si>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</si>
  <si>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</si>
  <si>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</si>
  <si>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</si>
  <si>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</si>
  <si>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</si>
  <si>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</si>
  <si>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</si>
  <si>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</si>
  <si>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</si>
  <si>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</si>
  <si>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</si>
  <si>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</si>
  <si>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</si>
  <si>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</si>
  <si>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</si>
  <si>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</si>
  <si>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</si>
  <si>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</si>
  <si>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</si>
  <si>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</si>
  <si>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</si>
  <si>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</si>
  <si>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</si>
  <si>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</si>
  <si>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</si>
  <si>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</si>
  <si>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</si>
  <si>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</si>
  <si>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</si>
  <si>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</si>
  <si>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</si>
  <si>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</si>
  <si>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</si>
  <si>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</si>
  <si>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</si>
  <si>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</si>
  <si>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</si>
  <si>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</si>
  <si>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</si>
  <si>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</si>
  <si>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</si>
  <si>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</si>
  <si>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</si>
  <si>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</si>
  <si>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</si>
  <si>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</si>
  <si>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</si>
  <si>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</si>
  <si>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</si>
  <si>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</si>
  <si>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</si>
  <si>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</si>
  <si>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</si>
  <si>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</si>
  <si>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</si>
  <si>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</si>
  <si>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</si>
  <si>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</si>
  <si>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</si>
  <si>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</si>
  <si>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</si>
  <si>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</si>
  <si>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</si>
  <si>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</si>
  <si>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</si>
  <si>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</si>
  <si>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</si>
  <si>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</si>
  <si>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</si>
  <si>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</si>
  <si>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</si>
  <si>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</si>
  <si>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</si>
  <si>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</si>
  <si>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</si>
  <si>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</si>
  <si>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</si>
  <si>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</si>
  <si>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</si>
  <si>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</si>
  <si>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</si>
  <si>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</si>
  <si>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</si>
  <si>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</si>
  <si>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</si>
  <si>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</si>
  <si>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</si>
  <si>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</si>
  <si>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</si>
  <si>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</si>
  <si>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</si>
  <si>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</si>
  <si>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</si>
  <si>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</si>
  <si>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</si>
  <si>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</si>
  <si>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</si>
  <si>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</si>
  <si>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</si>
  <si>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</si>
  <si>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</si>
  <si>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</si>
  <si>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</si>
  <si>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</si>
  <si>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</si>
  <si>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</si>
  <si>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</si>
  <si>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</si>
  <si>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</si>
  <si>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</si>
  <si>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</si>
  <si>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</si>
  <si>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</si>
  <si>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</si>
  <si>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</si>
  <si>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</si>
  <si>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</si>
  <si>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</si>
  <si>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</si>
  <si>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</si>
  <si>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</si>
  <si>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</si>
  <si>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</si>
  <si>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</si>
  <si>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</si>
  <si>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</si>
  <si>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</si>
  <si>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</si>
  <si>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</si>
  <si>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</si>
  <si>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</si>
  <si>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</si>
  <si>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</si>
  <si>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</si>
  <si>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</si>
  <si>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</si>
  <si>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</si>
  <si>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</si>
  <si>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</si>
  <si>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</si>
  <si>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</si>
  <si>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</si>
  <si>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</si>
  <si>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</si>
  <si>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</si>
  <si>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</si>
  <si>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</si>
  <si>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</si>
  <si>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</si>
  <si>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</si>
  <si>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</si>
  <si>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</si>
  <si>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</si>
  <si>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</si>
  <si>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</si>
  <si>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</si>
  <si>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</si>
  <si>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</si>
  <si>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</si>
  <si>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</si>
  <si>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</si>
  <si>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</si>
  <si>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</si>
  <si>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</si>
  <si>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</si>
  <si>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</si>
  <si>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</si>
  <si>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</si>
  <si>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</si>
  <si>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</si>
  <si>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</si>
  <si>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</si>
  <si>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</si>
  <si>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</si>
  <si>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</si>
  <si>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</si>
  <si>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</si>
  <si>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</si>
  <si>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</si>
  <si>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</si>
  <si>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</si>
  <si>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</si>
  <si>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</si>
  <si>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</si>
  <si>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</si>
  <si>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</si>
  <si>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</si>
  <si>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</si>
  <si>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</si>
  <si>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</si>
  <si>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</si>
  <si>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</si>
  <si>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</si>
  <si>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</si>
  <si>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</si>
  <si>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</si>
  <si>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</si>
  <si>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</si>
  <si>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</si>
  <si>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</si>
  <si>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</si>
  <si>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</si>
  <si>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</si>
  <si>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</si>
  <si>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</si>
  <si>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</si>
  <si>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</si>
  <si>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</si>
  <si>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</si>
  <si>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</si>
  <si>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</si>
  <si>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</si>
  <si>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</si>
  <si>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</si>
  <si>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</si>
  <si>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</si>
  <si>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</si>
  <si>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</si>
  <si>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</si>
  <si>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</si>
  <si>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</si>
  <si>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</si>
  <si>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</si>
  <si>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</si>
  <si>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</si>
  <si>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</si>
  <si>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</si>
  <si>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</si>
  <si>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</si>
  <si>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</si>
  <si>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</si>
  <si>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</si>
  <si>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</si>
  <si>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</si>
  <si>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</si>
  <si>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</si>
  <si>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</si>
  <si>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</si>
  <si>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</si>
  <si>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</si>
  <si>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</si>
  <si>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</si>
  <si>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</si>
  <si>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</si>
  <si>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</si>
  <si>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</si>
  <si>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</si>
  <si>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</si>
  <si>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</si>
  <si>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</si>
  <si>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</si>
  <si>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</si>
  <si>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</si>
  <si>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</si>
  <si>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</si>
  <si>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</si>
  <si>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</si>
  <si>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</si>
  <si>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</si>
  <si>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</si>
  <si>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</si>
  <si>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</si>
  <si>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</si>
  <si>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</si>
  <si>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</si>
  <si>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</si>
  <si>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</si>
  <si>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</si>
  <si>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</si>
  <si>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</si>
  <si>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</si>
  <si>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</si>
  <si>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</si>
  <si>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</si>
  <si>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</si>
  <si>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</si>
  <si>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</si>
  <si>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</si>
  <si>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</si>
  <si>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</si>
  <si>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</si>
  <si>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</si>
  <si>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</si>
  <si>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</si>
  <si>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</si>
  <si>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</si>
  <si>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</si>
  <si>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</si>
  <si>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</si>
  <si>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</si>
  <si>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</si>
  <si>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</si>
  <si>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</si>
  <si>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</si>
  <si>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</si>
  <si>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</si>
  <si>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</si>
  <si>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</si>
  <si>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</si>
  <si>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</si>
  <si>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</si>
  <si>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</si>
  <si>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</si>
  <si>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</si>
  <si>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</si>
  <si>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</si>
  <si>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</si>
  <si>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</si>
  <si>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</si>
  <si>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</si>
  <si>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</si>
  <si>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</si>
  <si>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</si>
  <si>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</si>
  <si>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</si>
  <si>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</si>
  <si>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</si>
  <si>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</si>
  <si>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</si>
  <si>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</si>
  <si>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</si>
  <si>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</si>
  <si>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</si>
  <si>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</si>
  <si>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</si>
  <si>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</si>
  <si>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</si>
  <si>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</si>
  <si>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</si>
  <si>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</si>
  <si>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</si>
  <si>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</si>
  <si>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</si>
  <si>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</si>
  <si>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</si>
  <si>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</si>
  <si>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</si>
  <si>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</si>
  <si>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</si>
  <si>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</si>
  <si>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</si>
  <si>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</si>
  <si>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</si>
  <si>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</si>
  <si>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</si>
  <si>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</si>
  <si>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</si>
  <si>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</si>
  <si>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</si>
  <si>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</si>
  <si>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</si>
  <si>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</si>
  <si>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</si>
  <si>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</si>
  <si>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</si>
  <si>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</si>
  <si>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</si>
  <si>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</si>
  <si>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</si>
  <si>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</si>
  <si>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</si>
  <si>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</si>
  <si>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</si>
  <si>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</si>
  <si>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</si>
  <si>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</si>
  <si>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</si>
  <si>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</si>
  <si>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</si>
  <si>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</si>
  <si>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</si>
  <si>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</si>
  <si>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</si>
  <si>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</si>
  <si>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</si>
  <si>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</si>
  <si>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</si>
  <si>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</si>
  <si>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</si>
  <si>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</si>
  <si>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</si>
  <si>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</si>
  <si>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</si>
  <si>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</si>
  <si>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</si>
  <si>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</si>
  <si>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</si>
  <si>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</si>
  <si>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</si>
  <si>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</si>
  <si>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</si>
  <si>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</si>
  <si>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</si>
  <si>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</si>
  <si>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</si>
  <si>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</si>
  <si>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</si>
  <si>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</si>
  <si>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</si>
  <si>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</si>
  <si>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</si>
  <si>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</si>
  <si>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</si>
  <si>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</si>
  <si>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</si>
  <si>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</si>
  <si>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</si>
  <si>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</si>
  <si>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</si>
  <si>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</si>
  <si>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</si>
  <si>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</si>
  <si>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</si>
  <si>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</si>
  <si>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</si>
  <si>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</si>
  <si>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</si>
  <si>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</si>
  <si>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</si>
  <si>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</si>
  <si>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</si>
  <si>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</si>
  <si>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</si>
  <si>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</si>
  <si>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</si>
  <si>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</si>
  <si>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</si>
  <si>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</si>
  <si>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</si>
  <si>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</si>
  <si>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</si>
  <si>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</si>
  <si>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</si>
  <si>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</si>
  <si>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</si>
  <si>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</si>
  <si>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</si>
  <si>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</si>
  <si>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</si>
  <si>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</si>
  <si>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</si>
  <si>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</si>
  <si>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</si>
  <si>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</si>
  <si>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</si>
  <si>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</si>
  <si>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</si>
  <si>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</si>
  <si>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</si>
  <si>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</si>
  <si>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</si>
  <si>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</si>
  <si>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</si>
  <si>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</si>
  <si>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</si>
  <si>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</si>
  <si>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</si>
  <si>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</si>
  <si>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</si>
  <si>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</si>
  <si>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</si>
  <si>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</si>
  <si>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</si>
  <si>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</si>
  <si>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</si>
  <si>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</si>
  <si>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</si>
  <si>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</si>
  <si>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</si>
  <si>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</si>
  <si>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</si>
  <si>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</si>
  <si>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</si>
  <si>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</si>
  <si>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</si>
  <si>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</si>
  <si>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</si>
  <si>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</si>
  <si>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</si>
  <si>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</si>
  <si>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</si>
  <si>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</si>
  <si>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</si>
  <si>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</si>
  <si>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</si>
  <si>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</si>
  <si>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</si>
  <si>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</si>
  <si>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</si>
  <si>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</si>
  <si>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</si>
  <si>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</si>
  <si>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</si>
  <si>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</si>
  <si>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</si>
  <si>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</si>
  <si>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</si>
  <si>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</si>
  <si>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</si>
  <si>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</si>
  <si>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</si>
  <si>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</si>
  <si>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</si>
  <si>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</si>
  <si>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</si>
  <si>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</si>
  <si>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</si>
  <si>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</si>
  <si>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</si>
  <si>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</si>
  <si>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</si>
  <si>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</si>
  <si>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</si>
  <si>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</si>
  <si>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</si>
  <si>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</si>
  <si>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</si>
  <si>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</si>
  <si>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</si>
  <si>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</si>
  <si>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</si>
  <si>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</si>
  <si>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</si>
  <si>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</si>
  <si>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</si>
  <si>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</si>
  <si>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</si>
  <si>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</si>
  <si>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</si>
  <si>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</si>
  <si>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</si>
  <si>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</si>
  <si>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</si>
  <si>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</si>
  <si>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</si>
  <si>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</si>
  <si>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</si>
  <si>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</si>
  <si>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</si>
  <si>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</si>
  <si>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</si>
  <si>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</si>
  <si>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</si>
  <si>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</si>
  <si>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</si>
  <si>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</si>
  <si>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</si>
  <si>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</si>
  <si>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</si>
  <si>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</si>
  <si>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</si>
  <si>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</si>
  <si>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</si>
  <si>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</si>
  <si>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</si>
  <si>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</si>
  <si>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</si>
  <si>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</si>
  <si>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</si>
  <si>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</si>
  <si>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</si>
  <si>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</si>
  <si>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</si>
  <si>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</si>
  <si>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</si>
  <si>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</si>
  <si>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</si>
  <si>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</si>
  <si>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</si>
  <si>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</si>
  <si>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</si>
  <si>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</si>
  <si>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</si>
  <si>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</si>
  <si>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</si>
  <si>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</si>
  <si>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</si>
  <si>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</si>
  <si>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</si>
  <si>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</si>
  <si>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</si>
  <si>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</si>
  <si>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</si>
  <si>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</si>
  <si>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</si>
  <si>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</si>
  <si>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</si>
  <si>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</si>
  <si>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</si>
  <si>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</si>
  <si>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</si>
  <si>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</si>
  <si>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</si>
  <si>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</si>
  <si>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</si>
  <si>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</si>
  <si>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</si>
  <si>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</si>
  <si>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</si>
  <si>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</si>
  <si>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</si>
  <si>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</si>
  <si>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</si>
  <si>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</si>
  <si>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</si>
  <si>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</si>
  <si>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</si>
  <si>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</si>
  <si>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</si>
  <si>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</si>
  <si>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</si>
  <si>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</si>
  <si>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</si>
  <si>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</si>
  <si>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</si>
  <si>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</si>
  <si>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</si>
  <si>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</si>
  <si>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</si>
  <si>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</si>
  <si>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</si>
  <si>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</si>
  <si>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</si>
  <si>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</si>
  <si>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</si>
  <si>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</si>
  <si>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</si>
  <si>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</si>
  <si>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</si>
  <si>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</si>
  <si>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</si>
  <si>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</si>
  <si>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</si>
  <si>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</si>
  <si>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</si>
  <si>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</si>
  <si>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</si>
  <si>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</si>
  <si>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</si>
  <si>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</si>
  <si>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</si>
  <si>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</si>
  <si>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</si>
  <si>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</si>
  <si>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</si>
  <si>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</si>
  <si>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</si>
  <si>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</si>
  <si>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</si>
  <si>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</si>
  <si>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</si>
  <si>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</si>
  <si>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</si>
  <si>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</si>
  <si>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</si>
  <si>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</si>
  <si>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</si>
  <si>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</si>
  <si>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</si>
  <si>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</si>
  <si>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</si>
  <si>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</si>
  <si>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</si>
  <si>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</si>
  <si>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</si>
  <si>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</si>
  <si>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</si>
  <si>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</si>
  <si>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</si>
  <si>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</si>
  <si>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</si>
  <si>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</si>
  <si>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</si>
  <si>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</si>
  <si>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</si>
  <si>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</si>
  <si>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</si>
  <si>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</si>
  <si>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</si>
  <si>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</si>
  <si>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</si>
  <si>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</si>
  <si>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</si>
  <si>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</si>
  <si>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</si>
  <si>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</si>
  <si>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</si>
  <si>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</si>
  <si>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</si>
  <si>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</si>
  <si>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</si>
  <si>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</si>
  <si>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</si>
  <si>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</si>
  <si>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</si>
  <si>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</si>
  <si>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</si>
  <si>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</si>
  <si>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</si>
  <si>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</si>
  <si>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</si>
  <si>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</si>
  <si>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</si>
  <si>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</si>
  <si>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</si>
  <si>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</si>
  <si>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</si>
  <si>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</si>
  <si>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</si>
  <si>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</si>
  <si>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</si>
  <si>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</si>
  <si>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</si>
  <si>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</si>
  <si>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</si>
  <si>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</si>
  <si>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</si>
  <si>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</si>
  <si>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</si>
  <si>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</si>
  <si>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</si>
  <si>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</si>
  <si>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</si>
  <si>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</si>
  <si>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</si>
  <si>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</si>
  <si>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</si>
  <si>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</si>
  <si>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</si>
  <si>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</si>
  <si>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</si>
  <si>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</si>
  <si>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</si>
  <si>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</si>
  <si>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</si>
  <si>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</si>
  <si>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</si>
  <si>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</si>
  <si>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</si>
  <si>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</si>
  <si>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</si>
  <si>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</si>
  <si>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</si>
  <si>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</si>
  <si>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</si>
  <si>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</si>
  <si>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</si>
  <si>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</si>
  <si>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</si>
  <si>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</si>
  <si>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</si>
  <si>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</si>
  <si>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</si>
  <si>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</si>
  <si>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</si>
  <si>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</si>
  <si>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</si>
  <si>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</si>
  <si>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</si>
  <si>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</si>
  <si>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</si>
  <si>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</si>
  <si>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</si>
  <si>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</si>
  <si>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</si>
  <si>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</si>
  <si>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</si>
  <si>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</si>
  <si>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</si>
  <si>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</si>
  <si>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</si>
  <si>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</si>
  <si>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</si>
  <si>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</si>
  <si>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</si>
  <si>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</si>
  <si>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</si>
  <si>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</si>
  <si>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</si>
  <si>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</si>
  <si>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</si>
  <si>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</si>
  <si>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</si>
  <si>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</si>
  <si>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</si>
  <si>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</si>
  <si>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</si>
  <si>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</si>
  <si>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</si>
  <si>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</si>
  <si>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</si>
  <si>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</si>
  <si>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</si>
  <si>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</si>
  <si>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</si>
  <si>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</si>
  <si>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</si>
  <si>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</si>
  <si>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</si>
  <si>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</si>
  <si>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</si>
  <si>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</si>
  <si>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</si>
  <si>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</si>
  <si>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</si>
  <si>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</si>
  <si>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</si>
  <si>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</si>
  <si>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</si>
  <si>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</si>
  <si>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</si>
  <si>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</si>
  <si>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</si>
  <si>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</si>
  <si>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</si>
  <si>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</si>
  <si>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</si>
  <si>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</si>
  <si>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</si>
  <si>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</si>
  <si>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</si>
  <si>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</si>
  <si>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</si>
  <si>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</si>
  <si>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</si>
  <si>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</si>
  <si>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</si>
  <si>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</si>
  <si>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</si>
  <si>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</si>
  <si>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</si>
  <si>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</si>
  <si>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</si>
  <si>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</si>
  <si>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</si>
  <si>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</si>
  <si>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</si>
  <si>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</si>
  <si>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</si>
  <si>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</si>
  <si>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</si>
  <si>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</si>
  <si>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</si>
  <si>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</si>
  <si>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</si>
  <si>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</si>
  <si>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</si>
  <si>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</si>
  <si>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</si>
  <si>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</si>
  <si>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</si>
  <si>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</si>
  <si>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</si>
  <si>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</si>
  <si>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</si>
  <si>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</si>
  <si>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</si>
  <si>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</si>
  <si>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</si>
  <si>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</si>
  <si>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</si>
  <si>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</si>
  <si>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</si>
  <si>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</si>
  <si>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</si>
  <si>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</si>
  <si>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</si>
  <si>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</si>
  <si>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</si>
  <si>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</si>
  <si>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</si>
  <si>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</si>
  <si>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</si>
  <si>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</si>
  <si>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</si>
  <si>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</si>
  <si>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</si>
  <si>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</si>
  <si>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</si>
  <si>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</si>
  <si>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</si>
  <si>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</si>
  <si>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</si>
  <si>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</si>
  <si>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</si>
  <si>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</si>
  <si>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</si>
  <si>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</si>
  <si>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</si>
  <si>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</si>
  <si>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</si>
  <si>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</si>
  <si>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</si>
  <si>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</si>
  <si>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</si>
  <si>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</si>
  <si>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</si>
  <si>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</si>
  <si>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</si>
  <si>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</si>
  <si>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</si>
  <si>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</si>
  <si>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</si>
  <si>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</si>
  <si>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</si>
  <si>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</si>
  <si>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</si>
  <si>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</si>
  <si>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</si>
  <si>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</si>
  <si>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</si>
  <si>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</si>
  <si>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</si>
  <si>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</si>
  <si>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</si>
  <si>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</si>
  <si>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</si>
  <si>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</si>
  <si>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</si>
  <si>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</si>
  <si>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</si>
  <si>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</si>
  <si>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</si>
  <si>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</si>
  <si>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</si>
  <si>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</si>
  <si>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</si>
  <si>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</si>
  <si>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</si>
  <si>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</si>
  <si>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</si>
  <si>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</si>
  <si>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</si>
  <si>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</si>
  <si>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</si>
  <si>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</si>
  <si>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</si>
  <si>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</si>
  <si>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</si>
  <si>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</si>
  <si>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</si>
  <si>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</si>
  <si>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</si>
  <si>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</si>
  <si>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</si>
  <si>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</si>
  <si>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</si>
  <si>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</si>
  <si>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</si>
  <si>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</si>
  <si>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</si>
  <si>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</si>
  <si>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</si>
  <si>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</si>
  <si>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</si>
  <si>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</si>
  <si>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</si>
  <si>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</si>
  <si>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</si>
  <si>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</si>
  <si>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</si>
  <si>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</si>
  <si>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</si>
  <si>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</si>
  <si>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</si>
  <si>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</si>
  <si>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</si>
  <si>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</si>
  <si>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</si>
  <si>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</si>
  <si>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</si>
  <si>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</si>
  <si>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</si>
  <si>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</si>
  <si>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</si>
  <si>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</si>
  <si>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</si>
  <si>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</si>
  <si>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</si>
  <si>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</si>
  <si>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</si>
  <si>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</si>
  <si>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</si>
  <si>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</si>
  <si>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</si>
  <si>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</si>
  <si>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</si>
  <si>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</si>
  <si>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</si>
  <si>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</si>
  <si>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</si>
  <si>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</si>
  <si>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</si>
  <si>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</si>
  <si>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</si>
  <si>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</si>
  <si>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</si>
  <si>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</si>
  <si>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</si>
  <si>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</si>
  <si>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</si>
  <si>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</si>
  <si>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</si>
  <si>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</si>
  <si>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</si>
  <si>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</si>
  <si>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</si>
  <si>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</si>
  <si>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</si>
  <si>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</si>
  <si>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</si>
  <si>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</si>
  <si>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</si>
  <si>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</si>
  <si>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</si>
  <si>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</si>
  <si>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</si>
  <si>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</si>
  <si>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</si>
  <si>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</si>
  <si>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</si>
  <si>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</si>
  <si>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</si>
  <si>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</si>
  <si>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</si>
  <si>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</si>
  <si>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</si>
  <si>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</si>
  <si>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</si>
  <si>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</si>
  <si>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</si>
  <si>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</si>
  <si>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</si>
  <si>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</si>
  <si>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</si>
  <si>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</si>
  <si>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</si>
  <si>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</si>
  <si>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</si>
  <si>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</si>
  <si>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</si>
  <si>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</si>
  <si>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</si>
  <si>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</si>
  <si>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</si>
  <si>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</si>
  <si>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</si>
  <si>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</si>
  <si>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</si>
  <si>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</si>
  <si>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</si>
  <si>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</si>
  <si>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</si>
  <si>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</si>
  <si>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</si>
  <si>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</si>
  <si>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</si>
  <si>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</si>
  <si>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</si>
  <si>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</si>
  <si>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</si>
  <si>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</si>
  <si>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</si>
  <si>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</si>
  <si>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</si>
  <si>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</si>
  <si>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</si>
  <si>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</si>
  <si>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</si>
  <si>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</si>
  <si>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</si>
  <si>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</si>
  <si>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</si>
  <si>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</si>
  <si>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</si>
  <si>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</si>
  <si>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</si>
  <si>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</si>
  <si>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</si>
  <si>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</si>
  <si>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</si>
  <si>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</si>
  <si>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</si>
  <si>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</si>
  <si>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</si>
  <si>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</si>
  <si>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</si>
  <si>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</si>
  <si>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</si>
  <si>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</si>
  <si>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</si>
  <si>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</si>
  <si>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</si>
  <si>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</si>
  <si>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</si>
  <si>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</si>
  <si>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</si>
  <si>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</si>
  <si>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</si>
  <si>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</si>
  <si>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</si>
  <si>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</si>
  <si>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</si>
  <si>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</si>
  <si>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</si>
  <si>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</si>
  <si>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</si>
  <si>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</si>
  <si>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</si>
  <si>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</si>
  <si>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</si>
  <si>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</si>
  <si>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</si>
  <si>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</si>
  <si>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</si>
  <si>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</si>
  <si>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</si>
  <si>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</si>
  <si>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</si>
  <si>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</si>
  <si>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</si>
  <si>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</si>
  <si>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</si>
  <si>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</si>
  <si>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</si>
  <si>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</si>
  <si>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</si>
  <si>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</si>
  <si>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</si>
  <si>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</si>
  <si>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</si>
  <si>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</si>
  <si>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</si>
  <si>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</si>
  <si>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</si>
  <si>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</si>
  <si>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</si>
  <si>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</si>
  <si>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</si>
  <si>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</si>
  <si>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</si>
  <si>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</si>
  <si>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</si>
  <si>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</si>
  <si>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</si>
  <si>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</si>
  <si>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</si>
  <si>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</si>
  <si>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</si>
  <si>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</si>
  <si>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</si>
  <si>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</si>
  <si>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</si>
  <si>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</si>
  <si>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</si>
  <si>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</si>
  <si>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</si>
  <si>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</si>
  <si>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</si>
  <si>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</si>
  <si>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</si>
  <si>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</si>
  <si>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</si>
  <si>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</si>
  <si>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</si>
  <si>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</si>
  <si>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</si>
  <si>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</si>
  <si>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</si>
  <si>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</si>
  <si>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</si>
  <si>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</si>
  <si>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</si>
  <si>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</si>
  <si>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</si>
  <si>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</si>
  <si>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</si>
  <si>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</si>
  <si>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</si>
  <si>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</si>
  <si>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</si>
  <si>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</si>
  <si>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</si>
  <si>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</si>
  <si>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</si>
  <si>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</si>
  <si>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</si>
  <si>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</si>
  <si>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</si>
  <si>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</si>
  <si>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</si>
  <si>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</si>
  <si>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</si>
  <si>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</si>
  <si>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</si>
  <si>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</si>
  <si>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</si>
  <si>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</si>
  <si>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</si>
  <si>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</si>
  <si>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</si>
  <si>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</si>
  <si>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</si>
  <si>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</si>
  <si>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</si>
  <si>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</si>
  <si>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</si>
  <si>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</si>
  <si>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</si>
  <si>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</si>
  <si>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</si>
  <si>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</si>
  <si>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</si>
  <si>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</si>
  <si>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</si>
  <si>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</si>
  <si>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</si>
  <si>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</si>
  <si>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</si>
  <si>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</si>
  <si>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</si>
  <si>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</si>
  <si>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</si>
  <si>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</si>
  <si>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</si>
  <si>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</si>
  <si>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</si>
  <si>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</si>
  <si>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</si>
  <si>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</si>
  <si>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</si>
  <si>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</si>
  <si>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</si>
  <si>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</si>
  <si>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</si>
  <si>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</si>
  <si>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</si>
  <si>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</si>
  <si>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</si>
  <si>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</si>
  <si>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</si>
  <si>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</si>
  <si>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</si>
  <si>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</si>
  <si>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</si>
  <si>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</si>
  <si>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</si>
  <si>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</si>
  <si>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</si>
  <si>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</si>
  <si>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</si>
  <si>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</si>
  <si>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</si>
  <si>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</si>
  <si>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</si>
  <si>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</si>
  <si>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</si>
  <si>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</si>
  <si>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</si>
  <si>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</si>
  <si>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</si>
  <si>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</si>
  <si>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</si>
  <si>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</si>
  <si>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</si>
  <si>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</si>
  <si>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</si>
  <si>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</si>
  <si>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</si>
  <si>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</si>
  <si>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</si>
  <si>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</si>
  <si>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</si>
  <si>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</si>
  <si>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</si>
  <si>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</si>
  <si>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</si>
  <si>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</si>
  <si>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</si>
  <si>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</si>
  <si>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</si>
  <si>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</si>
  <si>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</si>
  <si>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</si>
  <si>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</si>
  <si>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</si>
  <si>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</si>
  <si>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</si>
  <si>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</si>
  <si>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</si>
  <si>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</si>
  <si>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</si>
  <si>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</si>
  <si>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</si>
  <si>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</si>
  <si>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</si>
  <si>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</si>
  <si>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</si>
  <si>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</si>
  <si>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</si>
  <si>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</si>
  <si>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</si>
  <si>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</si>
  <si>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</si>
  <si>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</si>
  <si>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</si>
  <si>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</si>
  <si>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</si>
  <si>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</si>
  <si>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</si>
  <si>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</si>
  <si>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</si>
  <si>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</si>
  <si>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</si>
  <si>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</si>
  <si>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</si>
  <si>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</si>
  <si>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</si>
  <si>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</si>
  <si>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</si>
  <si>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</si>
  <si>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</si>
  <si>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</si>
  <si>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</si>
  <si>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</si>
  <si>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</si>
  <si>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</si>
  <si>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</si>
  <si>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</si>
  <si>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</si>
  <si>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</si>
  <si>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</si>
  <si>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</si>
  <si>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</si>
  <si>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</si>
  <si>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</si>
  <si>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</si>
  <si>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</si>
  <si>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</si>
  <si>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</si>
  <si>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</si>
  <si>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</si>
  <si>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</si>
  <si>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</si>
  <si>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</si>
  <si>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</si>
  <si>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</si>
  <si>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</si>
  <si>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</si>
  <si>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</si>
  <si>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</si>
  <si>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</si>
  <si>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</si>
  <si>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</si>
  <si>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</si>
  <si>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</si>
  <si>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</si>
  <si>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</si>
  <si>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</si>
  <si>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</si>
  <si>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</si>
  <si>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</si>
  <si>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</si>
  <si>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</si>
  <si>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</si>
  <si>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</si>
  <si>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</si>
  <si>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</si>
  <si>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</si>
  <si>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</si>
  <si>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</si>
  <si>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</si>
  <si>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</si>
  <si>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</si>
  <si>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</si>
  <si>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</si>
  <si>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</si>
  <si>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</si>
  <si>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</si>
  <si>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</si>
  <si>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</si>
  <si>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</si>
  <si>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</si>
  <si>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</si>
  <si>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</si>
  <si>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</si>
  <si>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</si>
  <si>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</si>
  <si>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</si>
  <si>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</si>
  <si>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</si>
  <si>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</si>
  <si>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</si>
  <si>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</si>
  <si>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</si>
  <si>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</si>
  <si>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</si>
  <si>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</si>
  <si>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</si>
  <si>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</si>
  <si>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</si>
  <si>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</si>
  <si>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</si>
  <si>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</si>
  <si>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</si>
  <si>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</si>
  <si>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</si>
  <si>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</si>
  <si>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</si>
  <si>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</si>
  <si>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</si>
  <si>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</si>
  <si>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</si>
  <si>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</si>
  <si>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</si>
  <si>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</si>
  <si>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</si>
  <si>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</si>
  <si>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</si>
  <si>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</si>
  <si>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</si>
  <si>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</si>
  <si>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</si>
  <si>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</si>
  <si>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</si>
  <si>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</si>
  <si>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</si>
  <si>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</si>
  <si>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</si>
  <si>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</si>
  <si>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</si>
  <si>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</si>
  <si>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</si>
  <si>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</si>
  <si>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</si>
  <si>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</si>
  <si>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</si>
  <si>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</si>
  <si>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</si>
  <si>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</si>
  <si>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</si>
  <si>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</si>
  <si>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</si>
  <si>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</si>
  <si>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</si>
  <si>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</si>
  <si>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</si>
  <si>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</si>
  <si>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</si>
  <si>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</si>
  <si>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</si>
  <si>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</si>
  <si>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</si>
  <si>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</si>
  <si>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</si>
  <si>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</si>
  <si>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</si>
  <si>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</si>
  <si>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</si>
  <si>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</si>
  <si>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</si>
  <si>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</si>
  <si>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</si>
  <si>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</si>
  <si>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</si>
  <si>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</si>
  <si>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</si>
  <si>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</si>
  <si>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</si>
  <si>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</si>
  <si>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</si>
  <si>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</si>
  <si>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</si>
  <si>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</si>
  <si>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</si>
  <si>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</si>
  <si>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</si>
  <si>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</si>
  <si>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</si>
  <si>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</si>
  <si>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</si>
  <si>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</si>
  <si>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</si>
  <si>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</si>
  <si>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</si>
  <si>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</si>
  <si>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</si>
  <si>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</si>
  <si>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</si>
  <si>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</si>
  <si>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</si>
  <si>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</si>
  <si>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</si>
  <si>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</si>
  <si>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</si>
  <si>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</si>
  <si>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</si>
  <si>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</si>
  <si>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</si>
  <si>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</si>
  <si>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</si>
  <si>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</si>
  <si>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</si>
  <si>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</si>
  <si>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</si>
  <si>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</si>
  <si>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</si>
  <si>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</si>
  <si>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</si>
  <si>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</si>
  <si>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</si>
  <si>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</si>
  <si>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</si>
  <si>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</si>
  <si>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</si>
  <si>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</si>
  <si>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</si>
  <si>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</si>
  <si>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</si>
  <si>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</si>
  <si>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</si>
  <si>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</si>
  <si>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</si>
  <si>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</si>
  <si>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</si>
  <si>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</si>
  <si>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</si>
  <si>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</si>
  <si>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</si>
  <si>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</si>
  <si>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</si>
  <si>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</si>
  <si>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</si>
  <si>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</si>
  <si>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</si>
  <si>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</si>
  <si>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</si>
  <si>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</si>
  <si>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</si>
  <si>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</si>
  <si>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</si>
  <si>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</si>
  <si>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</si>
  <si>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</si>
  <si>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</si>
  <si>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</si>
  <si>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</si>
  <si>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</si>
  <si>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</si>
  <si>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</si>
  <si>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</si>
  <si>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</si>
  <si>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</si>
  <si>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</si>
  <si>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</si>
  <si>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</si>
  <si>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</si>
  <si>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</si>
  <si>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</si>
  <si>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</si>
  <si>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</si>
  <si>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</si>
  <si>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</si>
  <si>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</si>
  <si>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</si>
  <si>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</si>
  <si>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</si>
  <si>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</si>
  <si>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</si>
  <si>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</si>
  <si>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</si>
  <si>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</si>
  <si>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</si>
  <si>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</si>
  <si>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</si>
  <si>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</si>
  <si>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</si>
  <si>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</si>
  <si>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</si>
  <si>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</si>
  <si>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</si>
  <si>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</si>
  <si>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</si>
  <si>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</si>
  <si>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</si>
  <si>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</si>
  <si>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</si>
  <si>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</si>
  <si>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</si>
  <si>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</si>
  <si>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</si>
  <si>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</si>
  <si>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</si>
  <si>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</si>
  <si>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</si>
  <si>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</si>
  <si>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</si>
  <si>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</si>
  <si>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</si>
  <si>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</si>
  <si>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</si>
  <si>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</si>
  <si>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</si>
  <si>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</si>
  <si>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</si>
  <si>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</si>
  <si>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</si>
  <si>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</si>
  <si>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</si>
  <si>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</si>
  <si>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</si>
  <si>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</si>
  <si>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</si>
  <si>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</si>
  <si>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</si>
  <si>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</si>
  <si>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</si>
  <si>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</si>
  <si>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</si>
  <si>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</si>
  <si>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</si>
  <si>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</si>
  <si>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</si>
  <si>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</si>
  <si>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</si>
  <si>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</si>
  <si>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</si>
  <si>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</si>
  <si>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</si>
  <si>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</si>
  <si>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</si>
  <si>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</si>
  <si>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</si>
  <si>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</si>
  <si>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</si>
  <si>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</si>
  <si>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</si>
  <si>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</si>
  <si>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</si>
  <si>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</si>
  <si>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</si>
  <si>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</si>
  <si>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</si>
  <si>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</si>
  <si>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</si>
  <si>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</si>
  <si>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</si>
  <si>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</si>
  <si>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</si>
  <si>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</si>
  <si>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</si>
  <si>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</si>
  <si>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</si>
  <si>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</si>
  <si>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</si>
  <si>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</si>
  <si>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</si>
  <si>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</si>
  <si>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</si>
  <si>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</si>
  <si>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</si>
  <si>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</si>
  <si>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</si>
  <si>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</si>
  <si>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</si>
  <si>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</si>
  <si>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</si>
  <si>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</si>
  <si>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</si>
  <si>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</si>
  <si>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</si>
  <si>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</si>
  <si>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</si>
  <si>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</si>
  <si>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</si>
  <si>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</si>
  <si>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</si>
  <si>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</si>
  <si>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</si>
  <si>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</si>
  <si>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</si>
  <si>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</si>
  <si>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</si>
  <si>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</si>
  <si>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</si>
  <si>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</si>
  <si>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</si>
  <si>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</si>
  <si>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</si>
  <si>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</si>
  <si>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</si>
  <si>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</si>
  <si>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</si>
  <si>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</si>
  <si>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</si>
  <si>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</si>
  <si>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</si>
  <si>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</si>
  <si>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</si>
  <si>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</si>
  <si>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</si>
  <si>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</si>
  <si>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</si>
  <si>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</si>
  <si>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</si>
  <si>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</si>
  <si>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</si>
  <si>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</si>
  <si>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</si>
  <si>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</si>
  <si>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</si>
  <si>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</si>
  <si>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</si>
  <si>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</si>
  <si>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</si>
  <si>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</si>
  <si>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</si>
  <si>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</si>
  <si>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</si>
  <si>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</si>
  <si>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</si>
  <si>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</si>
  <si>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</si>
  <si>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</si>
  <si>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</si>
  <si>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</si>
  <si>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</si>
  <si>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</si>
  <si>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</si>
  <si>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</si>
  <si>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</si>
  <si>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</si>
  <si>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</si>
  <si>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</si>
  <si>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</si>
  <si>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</si>
  <si>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</si>
  <si>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</si>
  <si>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</si>
  <si>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</si>
  <si>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</si>
  <si>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</si>
  <si>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</si>
  <si>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</si>
  <si>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</si>
  <si>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</si>
  <si>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</si>
  <si>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</si>
  <si>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</si>
  <si>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</si>
  <si>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</si>
  <si>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</si>
  <si>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</si>
  <si>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</si>
  <si>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</si>
  <si>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</si>
  <si>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</si>
  <si>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</si>
  <si>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</si>
  <si>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</si>
  <si>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</si>
  <si>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</si>
  <si>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</si>
  <si>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</si>
  <si>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</si>
  <si>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</si>
  <si>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</si>
  <si>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</si>
  <si>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</si>
  <si>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</si>
  <si>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</si>
  <si>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</si>
  <si>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</si>
  <si>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</si>
  <si>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</si>
  <si>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</si>
  <si>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</si>
  <si>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</si>
  <si>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</si>
  <si>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</si>
  <si>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</si>
  <si>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</si>
  <si>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</si>
  <si>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</si>
  <si>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</si>
  <si>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</si>
  <si>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</si>
  <si>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</si>
  <si>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</si>
  <si>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</si>
  <si>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</si>
  <si>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</si>
  <si>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</si>
  <si>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</si>
  <si>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</si>
  <si>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</si>
  <si>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</si>
  <si>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</si>
  <si>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</si>
  <si>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</si>
  <si>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</si>
  <si>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</si>
  <si>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</si>
  <si>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</si>
  <si>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</si>
  <si>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</si>
  <si>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</si>
  <si>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</si>
  <si>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</si>
  <si>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</si>
  <si>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</si>
  <si>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</si>
  <si>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</si>
  <si>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</si>
  <si>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</si>
  <si>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</si>
  <si>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</si>
  <si>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</si>
  <si>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</si>
  <si>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</si>
  <si>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</si>
  <si>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</si>
  <si>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</si>
  <si>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</si>
  <si>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</si>
  <si>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</si>
  <si>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</si>
  <si>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</si>
  <si>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</si>
  <si>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</si>
  <si>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</si>
  <si>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</si>
  <si>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</si>
  <si>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</si>
  <si>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</si>
  <si>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</si>
  <si>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</si>
  <si>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</si>
  <si>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</si>
  <si>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</si>
  <si>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</si>
  <si>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</si>
  <si>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</si>
  <si>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</si>
  <si>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</si>
  <si>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</si>
  <si>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</si>
  <si>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</si>
  <si>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</si>
  <si>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</si>
  <si>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</si>
  <si>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</si>
  <si>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</si>
  <si>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</si>
  <si>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</si>
  <si>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</si>
  <si>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</si>
  <si>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</si>
  <si>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</si>
  <si>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</si>
  <si>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</si>
  <si>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</si>
  <si>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</si>
  <si>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</si>
  <si>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</si>
  <si>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</si>
  <si>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</si>
  <si>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</si>
  <si>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</si>
  <si>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</si>
  <si>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</si>
  <si>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</si>
  <si>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</si>
  <si>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</si>
  <si>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</si>
  <si>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</si>
  <si>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</si>
  <si>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</si>
  <si>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</si>
  <si>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</si>
  <si>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</si>
  <si>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</si>
  <si>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</si>
  <si>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</si>
  <si>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</si>
  <si>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</si>
  <si>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</si>
  <si>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</si>
  <si>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</si>
  <si>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</si>
  <si>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</si>
  <si>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</si>
  <si>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</si>
  <si>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</si>
  <si>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</si>
  <si>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</si>
  <si>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</si>
  <si>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</si>
  <si>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</si>
  <si>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</si>
  <si>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</si>
  <si>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</si>
  <si>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</si>
  <si>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</si>
  <si>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</si>
  <si>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</si>
  <si>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</si>
  <si>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</si>
  <si>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</si>
  <si>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</si>
  <si>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</si>
  <si>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</si>
  <si>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</si>
  <si>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</si>
  <si>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</si>
  <si>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</si>
  <si>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</si>
  <si>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</si>
  <si>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</si>
  <si>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</si>
  <si>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</si>
  <si>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</si>
  <si>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</si>
  <si>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</si>
  <si>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</si>
  <si>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</si>
  <si>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</si>
  <si>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</si>
  <si>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</si>
  <si>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</si>
  <si>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</si>
  <si>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</si>
  <si>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</si>
  <si>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</si>
  <si>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</si>
  <si>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</si>
  <si>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</si>
  <si>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</si>
  <si>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</si>
  <si>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</si>
  <si>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</si>
  <si>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</si>
  <si>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</si>
  <si>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</si>
  <si>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</si>
  <si>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</si>
  <si>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</si>
  <si>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</si>
  <si>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</si>
  <si>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</si>
  <si>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</si>
  <si>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</si>
  <si>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</si>
  <si>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</si>
  <si>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</si>
  <si>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</si>
  <si>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</si>
  <si>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</si>
  <si>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</si>
  <si>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</si>
  <si>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</si>
  <si>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</si>
  <si>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</si>
  <si>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</si>
  <si>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</si>
  <si>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</si>
  <si>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</si>
  <si>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</si>
  <si>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</si>
  <si>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</si>
  <si>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</si>
  <si>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</si>
  <si>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</si>
  <si>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</si>
  <si>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</si>
  <si>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</si>
  <si>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</si>
  <si>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</si>
  <si>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</si>
  <si>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</si>
  <si>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</si>
  <si>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</si>
  <si>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</si>
  <si>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</si>
  <si>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</si>
  <si>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</si>
  <si>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</si>
  <si>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</si>
  <si>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</si>
  <si>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</si>
  <si>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</si>
  <si>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</si>
  <si>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</si>
  <si>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</si>
  <si>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</si>
  <si>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</si>
  <si>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</si>
  <si>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</si>
  <si>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</si>
  <si>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</si>
  <si>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</si>
  <si>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</si>
  <si>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</si>
  <si>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</si>
  <si>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</si>
  <si>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</si>
  <si>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</si>
  <si>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</si>
  <si>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</si>
  <si>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</si>
  <si>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</si>
  <si>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</si>
  <si>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</si>
  <si>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</si>
  <si>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</si>
  <si>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</si>
  <si>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</si>
  <si>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</si>
  <si>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</si>
  <si>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</si>
  <si>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</si>
  <si>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</si>
  <si>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</si>
  <si>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</si>
  <si>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</si>
  <si>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</si>
  <si>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</si>
  <si>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</si>
  <si>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</si>
  <si>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</si>
  <si>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</si>
  <si>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</si>
  <si>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</si>
  <si>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</si>
  <si>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</si>
  <si>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</si>
  <si>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</si>
  <si>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</si>
  <si>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</si>
  <si>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</si>
  <si>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</si>
  <si>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</si>
  <si>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</si>
  <si>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</si>
  <si>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</si>
  <si>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</si>
  <si>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</si>
  <si>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</si>
  <si>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</si>
  <si>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</si>
  <si>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</si>
  <si>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</si>
  <si>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</si>
  <si>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</si>
  <si>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</si>
  <si>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</si>
  <si>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</si>
  <si>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</si>
  <si>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</si>
  <si>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</si>
  <si>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</si>
  <si>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</si>
  <si>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</si>
  <si>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</si>
  <si>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</si>
  <si>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</si>
  <si>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</si>
  <si>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</si>
  <si>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</si>
  <si>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</si>
  <si>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</si>
  <si>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</si>
  <si>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</si>
  <si>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</si>
  <si>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</si>
  <si>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</si>
  <si>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</si>
  <si>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</si>
  <si>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</si>
  <si>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</si>
  <si>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</si>
  <si>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</si>
  <si>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</si>
  <si>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</si>
  <si>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</si>
  <si>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</si>
  <si>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</si>
  <si>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</si>
  <si>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</si>
  <si>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</si>
  <si>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</si>
  <si>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</si>
  <si>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</si>
  <si>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</si>
  <si>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</si>
  <si>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</si>
  <si>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</si>
  <si>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</si>
  <si>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</si>
  <si>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</si>
  <si>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</si>
  <si>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</si>
  <si>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</si>
  <si>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</si>
  <si>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</si>
  <si>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</si>
  <si>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</si>
  <si>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</si>
  <si>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</si>
  <si>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</si>
  <si>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</si>
  <si>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</si>
  <si>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</si>
  <si>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</si>
  <si>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</si>
  <si>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</si>
  <si>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</si>
  <si>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</si>
  <si>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</si>
  <si>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</si>
  <si>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</si>
  <si>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</si>
  <si>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</si>
  <si>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</si>
  <si>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</si>
  <si>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</si>
  <si>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</si>
  <si>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</si>
  <si>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</si>
  <si>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</si>
  <si>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</si>
  <si>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</si>
  <si>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</si>
  <si>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</si>
  <si>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</si>
  <si>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</si>
  <si>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</si>
  <si>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</si>
  <si>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</si>
  <si>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</si>
  <si>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</si>
  <si>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</si>
  <si>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</si>
  <si>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</si>
  <si>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</si>
  <si>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</si>
  <si>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</si>
  <si>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</si>
  <si>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</si>
  <si>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</si>
  <si>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</si>
  <si>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</si>
  <si>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</si>
  <si>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</si>
  <si>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</si>
  <si>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</si>
  <si>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</si>
  <si>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</si>
  <si>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</si>
  <si>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</si>
  <si>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</si>
  <si>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</si>
  <si>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</si>
  <si>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</si>
  <si>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</si>
  <si>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</si>
  <si>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</si>
  <si>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</si>
  <si>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</si>
  <si>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</si>
  <si>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</si>
  <si>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</si>
  <si>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</si>
  <si>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</si>
  <si>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</si>
  <si>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</si>
  <si>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</si>
  <si>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</si>
  <si>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</si>
  <si>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</si>
  <si>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</si>
  <si>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</si>
  <si>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</si>
  <si>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</si>
  <si>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</si>
  <si>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</si>
  <si>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</si>
  <si>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</si>
  <si>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</si>
  <si>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</si>
  <si>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</si>
  <si>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</si>
  <si>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</si>
  <si>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</si>
  <si>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</si>
  <si>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</si>
  <si>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</si>
  <si>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</si>
  <si>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</si>
  <si>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</si>
  <si>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</si>
  <si>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</si>
  <si>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</si>
  <si>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</si>
  <si>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</si>
  <si>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</si>
  <si>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</si>
  <si>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</si>
  <si>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</si>
  <si>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</si>
  <si>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</si>
  <si>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</si>
  <si>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</si>
  <si>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</si>
  <si>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</si>
  <si>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</si>
  <si>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</si>
  <si>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</si>
  <si>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</si>
  <si>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</si>
  <si>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</si>
  <si>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</si>
  <si>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</si>
  <si>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</si>
  <si>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</si>
  <si>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</si>
  <si>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</si>
  <si>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</si>
  <si>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</si>
  <si>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</si>
  <si>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</si>
  <si>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</si>
  <si>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</si>
  <si>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</si>
  <si>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</si>
  <si>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</si>
  <si>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</si>
  <si>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</si>
  <si>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</si>
  <si>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</si>
  <si>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</si>
  <si>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</si>
  <si>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</si>
  <si>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</si>
  <si>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</si>
  <si>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</si>
  <si>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</si>
  <si>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</si>
  <si>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</si>
  <si>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</si>
  <si>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</si>
  <si>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</si>
  <si>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</si>
  <si>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</si>
  <si>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</si>
  <si>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</si>
  <si>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</si>
  <si>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</si>
  <si>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</si>
  <si>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</si>
  <si>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</si>
  <si>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</si>
  <si>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</si>
  <si>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</si>
  <si>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</si>
  <si>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</si>
  <si>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</si>
  <si>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</si>
  <si>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</si>
  <si>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</si>
  <si>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</si>
  <si>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</si>
  <si>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</si>
  <si>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</si>
  <si>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</si>
  <si>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</si>
  <si>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</si>
  <si>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</si>
  <si>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</si>
  <si>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</si>
  <si>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</si>
  <si>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</si>
  <si>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</si>
  <si>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</si>
  <si>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</si>
  <si>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</si>
  <si>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</si>
  <si>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</si>
  <si>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</si>
  <si>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</si>
  <si>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</si>
  <si>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</si>
  <si>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</si>
  <si>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</si>
  <si>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</si>
  <si>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</si>
  <si>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</si>
  <si>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</si>
  <si>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</si>
  <si>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</si>
  <si>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</si>
  <si>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</si>
  <si>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</si>
  <si>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</si>
  <si>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</si>
  <si>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</si>
  <si>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</si>
  <si>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</si>
  <si>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</si>
  <si>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</si>
  <si>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</si>
  <si>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</si>
  <si>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</si>
  <si>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</si>
  <si>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</si>
  <si>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</si>
  <si>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</si>
  <si>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</si>
  <si>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</si>
  <si>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</si>
  <si>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</si>
  <si>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</si>
  <si>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</si>
  <si>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</si>
  <si>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</si>
  <si>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</si>
  <si>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</si>
  <si>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</si>
  <si>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</si>
  <si>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</si>
  <si>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</si>
  <si>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</si>
  <si>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</si>
  <si>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</si>
  <si>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</si>
  <si>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</si>
  <si>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</si>
  <si>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</si>
  <si>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</si>
  <si>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</si>
  <si>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</si>
  <si>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</si>
  <si>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</si>
  <si>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</si>
  <si>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</si>
  <si>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</si>
  <si>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</si>
  <si>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</si>
  <si>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</si>
  <si>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</si>
  <si>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</si>
  <si>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</si>
  <si>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</si>
  <si>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</si>
  <si>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</si>
  <si>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</si>
  <si>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</si>
  <si>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</si>
  <si>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</si>
  <si>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</si>
  <si>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</si>
  <si>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</si>
  <si>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</si>
  <si>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</si>
  <si>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</si>
  <si>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</si>
  <si>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</si>
  <si>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</si>
  <si>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</si>
  <si>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</si>
  <si>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</si>
  <si>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</si>
  <si>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</si>
  <si>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</si>
  <si>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</si>
  <si>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</si>
  <si>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</si>
  <si>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</si>
  <si>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</si>
  <si>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</si>
  <si>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</si>
  <si>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</si>
  <si>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</si>
  <si>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</si>
  <si>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</si>
  <si>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</si>
  <si>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</si>
  <si>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</si>
  <si>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</si>
  <si>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</si>
  <si>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</si>
  <si>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</si>
  <si>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</si>
  <si>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</si>
  <si>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</si>
  <si>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</si>
  <si>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</si>
  <si>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</si>
  <si>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</si>
  <si>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</si>
  <si>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</si>
  <si>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</si>
  <si>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</si>
  <si>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</si>
  <si>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</si>
  <si>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</si>
  <si>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</si>
  <si>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</si>
  <si>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</si>
  <si>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</si>
  <si>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</si>
  <si>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</si>
  <si>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</si>
  <si>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</si>
  <si>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</si>
  <si>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</si>
  <si>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</si>
  <si>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</si>
  <si>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</si>
  <si>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</si>
  <si>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</si>
  <si>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</si>
  <si>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</si>
  <si>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</si>
  <si>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</si>
  <si>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</si>
  <si>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</si>
  <si>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</si>
  <si>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</si>
  <si>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</si>
  <si>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</si>
  <si>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</si>
  <si>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</si>
  <si>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</si>
  <si>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</si>
  <si>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</si>
  <si>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</si>
  <si>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</si>
  <si>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</si>
  <si>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</si>
  <si>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</si>
  <si>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</si>
  <si>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</si>
  <si>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</si>
  <si>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</si>
  <si>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</si>
  <si>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</si>
  <si>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</si>
  <si>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</si>
  <si>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</si>
  <si>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</si>
  <si>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</si>
  <si>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</si>
  <si>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</si>
  <si>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</si>
  <si>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</si>
  <si>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</si>
  <si>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</si>
  <si>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</si>
  <si>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</si>
  <si>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</si>
  <si>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</si>
  <si>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</si>
  <si>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</si>
  <si>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</si>
  <si>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</si>
  <si>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</si>
  <si>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</si>
  <si>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</si>
  <si>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</si>
  <si>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</si>
  <si>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</si>
  <si>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</si>
  <si>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</si>
  <si>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</si>
  <si>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</si>
  <si>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</si>
  <si>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</si>
  <si>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</si>
  <si>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</si>
  <si>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</si>
  <si>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</si>
  <si>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</si>
  <si>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</si>
  <si>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</si>
  <si>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</si>
  <si>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</si>
  <si>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</si>
  <si>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</si>
  <si>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</si>
  <si>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</si>
  <si>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</si>
  <si>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</si>
  <si>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</si>
  <si>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</si>
  <si>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</si>
  <si>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</si>
  <si>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</si>
  <si>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</si>
  <si>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</si>
  <si>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</si>
  <si>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</si>
  <si>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</si>
  <si>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</si>
  <si>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</si>
  <si>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</si>
  <si>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</si>
  <si>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</si>
  <si>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</si>
  <si>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</si>
  <si>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</si>
  <si>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</si>
  <si>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</si>
  <si>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</si>
  <si>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</si>
  <si>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</si>
  <si>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</si>
  <si>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</si>
  <si>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</si>
  <si>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</si>
  <si>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</si>
  <si>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</si>
  <si>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</si>
  <si>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</si>
  <si>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</si>
  <si>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</si>
  <si>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</si>
  <si>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</si>
  <si>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</si>
  <si>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</si>
  <si>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</si>
  <si>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</si>
  <si>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</si>
  <si>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</si>
  <si>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</si>
  <si>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</si>
  <si>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</si>
  <si>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</si>
  <si>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</si>
  <si>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</si>
  <si>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</si>
  <si>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</si>
  <si>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</si>
  <si>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</si>
  <si>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</si>
  <si>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</si>
  <si>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</si>
  <si>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</si>
  <si>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</si>
  <si>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</si>
  <si>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</si>
  <si>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</si>
  <si>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</si>
  <si>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</si>
  <si>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</si>
  <si>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</si>
  <si>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</si>
  <si>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</si>
  <si>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</si>
  <si>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</si>
  <si>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</si>
  <si>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</si>
  <si>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</si>
  <si>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</si>
  <si>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</si>
  <si>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</si>
  <si>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</si>
  <si>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</si>
  <si>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</si>
  <si>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</si>
  <si>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</si>
  <si>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</si>
  <si>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</si>
  <si>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</si>
  <si>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</si>
  <si>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</si>
  <si>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</si>
  <si>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</si>
  <si>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</si>
  <si>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</si>
  <si>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</si>
  <si>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</si>
  <si>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</si>
  <si>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</si>
  <si>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</si>
  <si>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</si>
  <si>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</si>
  <si>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</si>
  <si>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</si>
  <si>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</si>
  <si>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</si>
  <si>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</si>
  <si>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</si>
  <si>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</si>
  <si>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</si>
  <si>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</si>
  <si>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</si>
  <si>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</si>
  <si>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</si>
  <si>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</si>
  <si>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</si>
  <si>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</si>
  <si>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</si>
  <si>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</si>
  <si>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</si>
  <si>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</si>
  <si>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</si>
  <si>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</si>
  <si>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</si>
  <si>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</si>
  <si>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</si>
  <si>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</si>
  <si>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</si>
  <si>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</si>
  <si>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</si>
  <si>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</si>
  <si>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</si>
  <si>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</si>
  <si>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</si>
  <si>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</si>
  <si>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</si>
  <si>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</si>
  <si>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</si>
  <si>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</si>
  <si>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</si>
  <si>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</si>
  <si>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</si>
  <si>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</si>
  <si>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</si>
  <si>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</si>
  <si>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</si>
  <si>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</si>
  <si>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</si>
  <si>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</si>
  <si>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</si>
  <si>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</si>
  <si>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</si>
  <si>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</si>
  <si>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</si>
  <si>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</si>
  <si>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</si>
  <si>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</si>
  <si>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</si>
  <si>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</si>
  <si>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</si>
  <si>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</si>
  <si>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</si>
  <si>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</si>
  <si>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</si>
  <si>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</si>
  <si>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</si>
  <si>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</si>
  <si>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</si>
  <si>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</si>
  <si>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</si>
  <si>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</si>
  <si>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</si>
  <si>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</si>
  <si>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</si>
  <si>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</si>
  <si>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</si>
  <si>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</si>
  <si>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</si>
  <si>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</si>
  <si>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</si>
  <si>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</si>
  <si>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</si>
  <si>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</si>
  <si>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</si>
  <si>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</si>
  <si>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</si>
  <si>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</si>
  <si>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</si>
  <si>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</si>
  <si>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</si>
  <si>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</si>
  <si>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</si>
  <si>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</si>
  <si>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</si>
  <si>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</si>
  <si>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</si>
  <si>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</si>
  <si>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</si>
  <si>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</si>
  <si>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</si>
  <si>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</si>
  <si>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</si>
  <si>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</si>
  <si>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</si>
  <si>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</si>
  <si>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</si>
  <si>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</si>
  <si>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</si>
  <si>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</si>
  <si>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</si>
  <si>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</si>
  <si>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</si>
  <si>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</si>
  <si>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</si>
  <si>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</si>
  <si>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</si>
  <si>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</si>
  <si>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</si>
  <si>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</si>
  <si>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</si>
  <si>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</si>
  <si>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</si>
  <si>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</si>
  <si>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</si>
  <si>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</si>
  <si>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</si>
  <si>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</si>
  <si>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</si>
  <si>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</si>
  <si>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</si>
  <si>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</si>
  <si>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</si>
  <si>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</si>
  <si>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</si>
  <si>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</si>
  <si>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</si>
  <si>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</si>
  <si>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</si>
  <si>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</si>
  <si>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</si>
  <si>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</si>
  <si>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</si>
  <si>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</si>
  <si>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</si>
  <si>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</si>
  <si>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</si>
  <si>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</si>
  <si>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</si>
  <si>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</si>
  <si>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</si>
  <si>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</si>
  <si>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</si>
  <si>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</si>
  <si>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</si>
  <si>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</si>
  <si>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</si>
  <si>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</si>
  <si>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</si>
  <si>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</si>
  <si>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</si>
  <si>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</si>
  <si>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</si>
  <si>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</si>
  <si>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</si>
  <si>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</si>
  <si>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</si>
  <si>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</si>
  <si>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</si>
  <si>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</si>
  <si>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</si>
  <si>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</si>
  <si>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</si>
  <si>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</si>
  <si>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</si>
  <si>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</si>
  <si>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</si>
  <si>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</si>
  <si>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</si>
  <si>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</si>
  <si>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</si>
  <si>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</si>
  <si>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</si>
  <si>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</si>
  <si>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</si>
  <si>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</si>
  <si>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</si>
  <si>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</si>
  <si>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</si>
  <si>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</si>
  <si>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</si>
  <si>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</si>
  <si>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</si>
  <si>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</si>
  <si>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</si>
  <si>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</si>
  <si>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</si>
  <si>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</si>
  <si>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</si>
  <si>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</si>
  <si>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</si>
  <si>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</si>
  <si>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</si>
  <si>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</si>
  <si>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</si>
  <si>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</si>
  <si>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</si>
  <si>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</si>
  <si>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</si>
  <si>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</si>
  <si>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</si>
  <si>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</si>
  <si>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</si>
  <si>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</si>
  <si>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</si>
  <si>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</si>
  <si>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</si>
  <si>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</si>
  <si>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</si>
  <si>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</si>
  <si>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</si>
  <si>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</si>
  <si>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</si>
  <si>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</si>
  <si>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</si>
  <si>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</si>
  <si>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</si>
  <si>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</si>
  <si>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</si>
  <si>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</si>
  <si>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</si>
  <si>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</si>
  <si>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</si>
  <si>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</si>
  <si>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</si>
  <si>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</si>
  <si>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</si>
  <si>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</si>
  <si>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</si>
  <si>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</si>
  <si>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</si>
  <si>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</si>
  <si>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</si>
  <si>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</si>
  <si>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</si>
  <si>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</si>
  <si>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</si>
  <si>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</si>
  <si>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</si>
  <si>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</si>
  <si>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</si>
  <si>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</si>
  <si>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</si>
  <si>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</si>
  <si>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</si>
  <si>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</si>
  <si>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</si>
  <si>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</si>
  <si>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</si>
  <si>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</si>
  <si>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</si>
  <si>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</si>
  <si>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</si>
  <si>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</si>
  <si>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</si>
  <si>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</si>
  <si>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</si>
  <si>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</si>
  <si>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</si>
  <si>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</si>
  <si>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</si>
  <si>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</si>
  <si>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</si>
  <si>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</si>
  <si>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</si>
  <si>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</si>
  <si>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</si>
  <si>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</si>
  <si>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</si>
  <si>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</si>
  <si>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</si>
  <si>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</si>
  <si>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</si>
  <si>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</si>
  <si>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</si>
  <si>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</si>
  <si>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</si>
  <si>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</si>
  <si>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</si>
  <si>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</si>
  <si>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</si>
  <si>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</si>
  <si>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</si>
  <si>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</si>
  <si>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</si>
  <si>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</si>
  <si>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</si>
  <si>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</si>
  <si>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</si>
  <si>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</si>
  <si>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</si>
  <si>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</si>
  <si>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</si>
  <si>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</si>
  <si>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</si>
  <si>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</si>
  <si>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</si>
  <si>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</si>
  <si>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</si>
  <si>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</si>
  <si>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</si>
  <si>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</si>
  <si>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</si>
  <si>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</si>
  <si>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</si>
  <si>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</si>
  <si>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</si>
  <si>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</si>
  <si>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</si>
  <si>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</si>
  <si>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</si>
  <si>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</si>
  <si>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</si>
  <si>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</si>
  <si>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</si>
  <si>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</si>
  <si>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</si>
  <si>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</si>
  <si>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</si>
  <si>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</si>
  <si>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</si>
  <si>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</si>
  <si>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</si>
  <si>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</si>
  <si>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</si>
  <si>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</si>
  <si>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</si>
  <si>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</si>
  <si>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</si>
  <si>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</si>
  <si>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</si>
  <si>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</si>
  <si>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</si>
  <si>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</si>
  <si>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</si>
  <si>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</si>
  <si>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</si>
  <si>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</si>
  <si>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</si>
  <si>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</si>
  <si>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</si>
  <si>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</si>
  <si>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</si>
  <si>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</si>
  <si>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</si>
  <si>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</si>
  <si>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</si>
  <si>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</si>
  <si>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</si>
  <si>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</si>
  <si>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</si>
  <si>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</si>
  <si>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</si>
  <si>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</si>
  <si>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</si>
  <si>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</si>
  <si>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</si>
  <si>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</si>
  <si>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</si>
  <si>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</si>
  <si>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</si>
  <si>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</si>
  <si>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</si>
  <si>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</si>
  <si>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</si>
  <si>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</si>
  <si>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</si>
  <si>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</si>
  <si>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</si>
  <si>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</si>
  <si>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</si>
  <si>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</si>
  <si>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</si>
  <si>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</si>
  <si>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</si>
  <si>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</si>
  <si>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</si>
  <si>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</si>
  <si>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</si>
  <si>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</si>
  <si>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</si>
  <si>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</si>
  <si>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</si>
  <si>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</si>
  <si>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</si>
  <si>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</si>
  <si>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</si>
  <si>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</si>
  <si>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</si>
  <si>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</si>
  <si>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</si>
  <si>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</si>
  <si>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</si>
  <si>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</si>
  <si>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</si>
  <si>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</si>
  <si>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</si>
  <si>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</si>
  <si>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</si>
  <si>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</si>
  <si>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</si>
  <si>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</si>
  <si>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</si>
  <si>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</si>
  <si>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</si>
  <si>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</si>
  <si>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</si>
  <si>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</si>
  <si>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</si>
  <si>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</si>
  <si>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</si>
  <si>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</si>
  <si>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</si>
  <si>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</si>
  <si>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</si>
  <si>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</si>
  <si>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</si>
  <si>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</si>
  <si>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</si>
  <si>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</si>
  <si>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</si>
  <si>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</si>
  <si>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</si>
  <si>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</si>
  <si>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</si>
  <si>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</si>
  <si>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</si>
  <si>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</si>
  <si>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</si>
  <si>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</si>
  <si>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</si>
  <si>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</si>
  <si>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</si>
  <si>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</si>
  <si>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</si>
  <si>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</si>
  <si>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</si>
  <si>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</si>
  <si>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</si>
  <si>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</si>
  <si>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</si>
  <si>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</si>
  <si>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</si>
  <si>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</si>
  <si>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</si>
  <si>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</si>
  <si>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</si>
  <si>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</si>
  <si>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</si>
  <si>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</si>
  <si>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</si>
  <si>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</si>
  <si>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</si>
  <si>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</si>
  <si>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</si>
  <si>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</si>
  <si>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</si>
  <si>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</si>
  <si>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</si>
  <si>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</si>
  <si>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</si>
  <si>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</si>
  <si>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</si>
  <si>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</si>
  <si>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</si>
  <si>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</si>
  <si>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</si>
  <si>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</si>
  <si>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</si>
  <si>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</si>
  <si>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</si>
  <si>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</si>
  <si>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</si>
  <si>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</si>
  <si>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</si>
  <si>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</si>
  <si>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</si>
  <si>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</si>
  <si>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</si>
  <si>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</si>
  <si>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</si>
  <si>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</si>
  <si>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</si>
  <si>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</si>
  <si>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</si>
  <si>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</si>
  <si>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</si>
  <si>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</si>
  <si>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</si>
  <si>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</si>
  <si>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</si>
  <si>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</si>
  <si>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</si>
  <si>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</si>
  <si>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</si>
  <si>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</si>
  <si>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</si>
  <si>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</si>
  <si>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</si>
  <si>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</si>
  <si>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</si>
  <si>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</si>
  <si>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</si>
  <si>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</si>
  <si>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</si>
  <si>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</si>
  <si>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</si>
  <si>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</si>
  <si>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</si>
  <si>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</si>
  <si>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</si>
  <si>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</si>
  <si>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</si>
  <si>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</si>
  <si>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</si>
  <si>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</si>
  <si>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</si>
  <si>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</si>
  <si>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</si>
  <si>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</si>
  <si>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</si>
  <si>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</si>
  <si>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</si>
  <si>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</si>
  <si>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</si>
  <si>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</si>
  <si>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</si>
  <si>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</si>
  <si>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</si>
  <si>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</si>
  <si>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</si>
  <si>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</si>
  <si>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</si>
  <si>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</si>
  <si>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</si>
  <si>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</si>
  <si>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</si>
  <si>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</si>
  <si>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</si>
  <si>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</si>
  <si>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</si>
  <si>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</si>
  <si>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</si>
  <si>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</si>
  <si>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</si>
  <si>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</si>
  <si>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</si>
  <si>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</si>
  <si>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</si>
  <si>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</si>
  <si>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</si>
  <si>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</si>
  <si>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</si>
  <si>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</si>
  <si>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</si>
  <si>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</si>
  <si>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</si>
  <si>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</si>
  <si>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</si>
  <si>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</si>
  <si>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</si>
  <si>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</si>
  <si>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</si>
  <si>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</si>
  <si>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</si>
  <si>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</si>
  <si>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</si>
  <si>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</si>
  <si>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</si>
  <si>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</si>
  <si>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</si>
  <si>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</si>
  <si>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</si>
  <si>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</si>
  <si>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</si>
  <si>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</si>
  <si>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</si>
  <si>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</si>
  <si>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</si>
  <si>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</si>
  <si>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</si>
  <si>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</si>
  <si>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</si>
  <si>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</si>
  <si>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</si>
  <si>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</si>
  <si>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</si>
  <si>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</si>
  <si>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</si>
  <si>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</si>
  <si>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</si>
  <si>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</si>
  <si>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</si>
  <si>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</si>
  <si>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</si>
  <si>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</si>
  <si>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</si>
  <si>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</si>
  <si>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</si>
  <si>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</si>
  <si>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</si>
  <si>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</si>
  <si>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</si>
  <si>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</si>
  <si>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</si>
  <si>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</si>
  <si>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</si>
  <si>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</si>
  <si>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</si>
  <si>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</si>
  <si>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</si>
  <si>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</si>
  <si>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</si>
  <si>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</si>
  <si>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</si>
  <si>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</si>
  <si>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</si>
  <si>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</si>
  <si>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</si>
  <si>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</si>
  <si>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</si>
  <si>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</si>
  <si>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</si>
  <si>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</si>
  <si>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</si>
  <si>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</si>
  <si>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</si>
  <si>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</si>
  <si>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</si>
  <si>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</si>
  <si>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</si>
  <si>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</si>
  <si>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</si>
  <si>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</si>
  <si>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</si>
  <si>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</si>
  <si>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</si>
  <si>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</si>
  <si>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</si>
  <si>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</si>
  <si>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</si>
  <si>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</si>
  <si>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</si>
  <si>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</si>
  <si>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</si>
  <si>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</si>
  <si>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</si>
  <si>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</si>
  <si>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</si>
  <si>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</si>
  <si>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</si>
  <si>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</si>
  <si>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</si>
  <si>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</si>
  <si>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</si>
  <si>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</si>
  <si>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</si>
  <si>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</si>
  <si>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</si>
  <si>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</si>
  <si>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</si>
  <si>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</si>
  <si>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</si>
  <si>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</si>
  <si>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</si>
  <si>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</si>
  <si>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</si>
  <si>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</si>
  <si>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</si>
  <si>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</si>
  <si>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</si>
  <si>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</si>
  <si>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</si>
  <si>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</si>
  <si>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</si>
  <si>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</si>
  <si>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</si>
  <si>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</si>
  <si>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</si>
  <si>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</si>
  <si>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</si>
  <si>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</si>
  <si>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</si>
  <si>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</si>
  <si>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</si>
  <si>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</si>
  <si>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</si>
  <si>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</si>
  <si>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</si>
  <si>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</si>
  <si>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</si>
  <si>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</si>
  <si>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</si>
  <si>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</si>
  <si>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</si>
  <si>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</si>
  <si>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</si>
  <si>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</si>
  <si>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</si>
  <si>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</si>
  <si>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</si>
  <si>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</si>
  <si>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</si>
  <si>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</si>
  <si>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</si>
  <si>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</si>
  <si>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</si>
  <si>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</si>
  <si>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</si>
  <si>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</si>
  <si>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</si>
  <si>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</si>
  <si>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</si>
  <si>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</si>
  <si>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</si>
  <si>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</si>
  <si>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</si>
  <si>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</si>
  <si>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</si>
  <si>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</si>
  <si>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</si>
  <si>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</si>
  <si>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</si>
  <si>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</si>
  <si>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</si>
  <si>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</si>
  <si>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</si>
  <si>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</si>
  <si>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</si>
  <si>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</si>
  <si>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</si>
  <si>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</si>
  <si>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</si>
  <si>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</si>
  <si>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</si>
  <si>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</si>
  <si>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</si>
  <si>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</si>
  <si>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</si>
  <si>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</si>
  <si>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</si>
  <si>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</si>
  <si>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</si>
  <si>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</si>
  <si>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</si>
  <si>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</si>
  <si>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</si>
  <si>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</si>
  <si>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</si>
  <si>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</si>
  <si>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</si>
  <si>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</si>
  <si>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</si>
  <si>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</si>
  <si>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</si>
  <si>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</si>
  <si>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</si>
  <si>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</si>
  <si>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</si>
  <si>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</si>
  <si>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</si>
  <si>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</si>
  <si>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</si>
  <si>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</si>
  <si>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</si>
  <si>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</si>
  <si>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</si>
  <si>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</si>
  <si>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</si>
  <si>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</si>
  <si>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</si>
  <si>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</si>
  <si>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</si>
  <si>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</si>
  <si>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</si>
  <si>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</si>
  <si>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</si>
  <si>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</si>
  <si>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</si>
  <si>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</si>
  <si>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</si>
  <si>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</si>
  <si>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</si>
  <si>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</si>
  <si>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</si>
  <si>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</si>
  <si>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</si>
  <si>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</si>
  <si>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</si>
  <si>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</si>
  <si>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</si>
  <si>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</si>
  <si>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</si>
  <si>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</si>
  <si>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</si>
  <si>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</si>
  <si>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</si>
  <si>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</si>
  <si>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</si>
  <si>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</si>
  <si>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</si>
  <si>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</si>
  <si>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</si>
  <si>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</si>
  <si>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</si>
  <si>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</si>
  <si>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</si>
  <si>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</si>
  <si>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</si>
  <si>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</si>
  <si>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</si>
  <si>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</si>
  <si>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</si>
  <si>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</si>
  <si>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</si>
  <si>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</si>
  <si>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</si>
  <si>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</si>
  <si>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</si>
  <si>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</si>
  <si>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</si>
  <si>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</si>
  <si>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</si>
  <si>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</si>
  <si>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</si>
  <si>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</si>
  <si>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</si>
  <si>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</si>
  <si>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</si>
  <si>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</si>
  <si>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</si>
  <si>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</si>
  <si>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</si>
  <si>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</si>
  <si>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</si>
  <si>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</si>
  <si>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</si>
  <si>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</si>
  <si>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</si>
  <si>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</si>
  <si>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</si>
  <si>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</si>
  <si>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</si>
  <si>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</si>
  <si>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</si>
  <si>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</si>
  <si>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</si>
  <si>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</si>
  <si>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</si>
  <si>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</si>
  <si>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</si>
  <si>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</si>
  <si>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</si>
  <si>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</si>
  <si>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</si>
  <si>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</si>
  <si>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</si>
  <si>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</si>
  <si>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</si>
  <si>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</si>
  <si>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</si>
  <si>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</si>
  <si>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</si>
  <si>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</si>
  <si>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</si>
  <si>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</si>
  <si>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</si>
  <si>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</si>
  <si>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</si>
  <si>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</si>
  <si>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</si>
  <si>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</si>
  <si>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</si>
  <si>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</si>
  <si>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</si>
  <si>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</si>
  <si>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</si>
  <si>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</si>
  <si>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</si>
  <si>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</si>
  <si>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</si>
  <si>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</si>
  <si>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</si>
  <si>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</si>
  <si>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</si>
  <si>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</si>
  <si>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</si>
  <si>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</si>
  <si>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</si>
  <si>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</si>
  <si>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</si>
  <si>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</si>
  <si>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</si>
  <si>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</si>
  <si>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</si>
  <si>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</si>
  <si>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</si>
  <si>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</si>
  <si>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</si>
  <si>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</si>
  <si>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</si>
  <si>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</si>
  <si>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</si>
  <si>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</si>
  <si>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</si>
  <si>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</si>
  <si>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</si>
  <si>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</si>
  <si>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</si>
  <si>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</si>
  <si>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</si>
  <si>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</si>
  <si>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</si>
  <si>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</si>
  <si>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</si>
  <si>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</si>
  <si>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</si>
  <si>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</si>
  <si>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</si>
  <si>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</si>
  <si>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</si>
  <si>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</si>
  <si>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</si>
  <si>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</si>
  <si>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</si>
  <si>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</si>
  <si>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</si>
  <si>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</si>
  <si>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</si>
  <si>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</si>
  <si>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</si>
  <si>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</si>
  <si>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</si>
  <si>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</si>
  <si>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</si>
  <si>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</si>
  <si>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</si>
  <si>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</si>
  <si>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</si>
  <si>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</si>
  <si>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</si>
  <si>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</si>
  <si>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</si>
  <si>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</si>
  <si>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</si>
  <si>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</si>
  <si>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</si>
  <si>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</si>
  <si>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</si>
  <si>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</si>
  <si>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</si>
  <si>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</si>
  <si>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</si>
  <si>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</si>
  <si>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</si>
  <si>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</si>
  <si>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</si>
  <si>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</si>
  <si>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</si>
  <si>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</si>
  <si>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</si>
  <si>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</si>
  <si>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</si>
  <si>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</si>
  <si>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</si>
  <si>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</si>
  <si>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</si>
  <si>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</si>
  <si>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</si>
  <si>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</si>
  <si>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</si>
  <si>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</si>
  <si>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</si>
  <si>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</si>
  <si>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</si>
  <si>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</si>
  <si>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</si>
  <si>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</si>
  <si>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</si>
  <si>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</si>
  <si>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</si>
  <si>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</si>
  <si>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</si>
  <si>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</si>
  <si>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</si>
  <si>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</si>
  <si>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</si>
  <si>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</si>
  <si>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</si>
  <si>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</si>
  <si>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</si>
  <si>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</si>
  <si>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</si>
  <si>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</si>
  <si>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</si>
  <si>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</si>
  <si>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</si>
  <si>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</si>
  <si>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</si>
  <si>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</si>
  <si>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</si>
  <si>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</si>
  <si>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</si>
  <si>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</si>
  <si>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</si>
  <si>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</si>
  <si>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</si>
  <si>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</si>
  <si>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</si>
  <si>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</si>
  <si>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</si>
  <si>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</si>
  <si>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</si>
  <si>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</si>
  <si>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</si>
  <si>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</si>
  <si>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</si>
  <si>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</si>
  <si>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</si>
  <si>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</si>
  <si>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</si>
  <si>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</si>
  <si>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</si>
  <si>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</si>
  <si>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</si>
  <si>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</si>
  <si>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</si>
  <si>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</si>
  <si>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</si>
  <si>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</si>
  <si>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</si>
  <si>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</si>
  <si>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</si>
  <si>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</si>
  <si>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</si>
  <si>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</si>
  <si>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</si>
  <si>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</si>
  <si>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</si>
  <si>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</si>
  <si>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</si>
  <si>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</si>
  <si>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</si>
  <si>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</si>
  <si>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</si>
  <si>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</si>
  <si>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</si>
  <si>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</si>
  <si>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</si>
  <si>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</si>
  <si>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</si>
  <si>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</si>
  <si>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</si>
  <si>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</si>
  <si>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</si>
  <si>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</si>
  <si>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</si>
  <si>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</si>
  <si>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</si>
  <si>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</si>
  <si>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</si>
  <si>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</si>
  <si>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</si>
  <si>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</si>
  <si>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</si>
  <si>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</si>
  <si>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</si>
  <si>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</si>
  <si>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</si>
  <si>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</si>
  <si>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</si>
  <si>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</si>
  <si>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</si>
  <si>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</si>
  <si>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</si>
  <si>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</si>
  <si>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</si>
  <si>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</si>
  <si>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</si>
  <si>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</si>
  <si>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</si>
  <si>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</si>
  <si>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</si>
  <si>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</si>
  <si>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</si>
  <si>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</si>
  <si>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</si>
  <si>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</si>
  <si>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</si>
  <si>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</si>
  <si>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</si>
  <si>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</si>
  <si>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</si>
  <si>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</si>
  <si>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</si>
  <si>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</si>
  <si>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</si>
  <si>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</si>
  <si>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</si>
  <si>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</si>
  <si>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</si>
  <si>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</si>
  <si>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</si>
  <si>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</si>
  <si>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</si>
  <si>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</si>
  <si>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</si>
  <si>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</si>
  <si>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</si>
  <si>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</si>
  <si>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</si>
  <si>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</si>
  <si>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</si>
  <si>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</si>
  <si>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</si>
  <si>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</si>
  <si>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</si>
  <si>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</si>
  <si>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</si>
  <si>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</si>
  <si>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</si>
  <si>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</si>
  <si>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</si>
  <si>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</si>
  <si>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</si>
  <si>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</si>
  <si>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</si>
  <si>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</si>
  <si>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</si>
  <si>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</si>
  <si>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</si>
  <si>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</si>
  <si>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</si>
  <si>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</si>
  <si>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</si>
  <si>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</si>
  <si>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</si>
  <si>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</si>
  <si>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</si>
  <si>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</si>
  <si>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</si>
  <si>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</si>
  <si>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</si>
  <si>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</si>
  <si>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</si>
  <si>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</si>
  <si>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</si>
  <si>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</si>
  <si>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</si>
  <si>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</si>
  <si>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</si>
  <si>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</si>
  <si>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</si>
  <si>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</si>
  <si>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</si>
  <si>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</si>
  <si>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</si>
  <si>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</si>
  <si>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</si>
  <si>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</si>
  <si>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</si>
  <si>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</si>
  <si>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</si>
  <si>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</si>
  <si>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</si>
  <si>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</si>
  <si>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</si>
  <si>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</si>
  <si>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</si>
  <si>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</si>
  <si>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</si>
  <si>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</si>
  <si>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</si>
  <si>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</si>
  <si>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</si>
  <si>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</si>
  <si>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</si>
  <si>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</si>
  <si>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</si>
  <si>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</si>
  <si>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</si>
  <si>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</si>
  <si>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</si>
  <si>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</si>
  <si>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</si>
  <si>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</si>
  <si>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</si>
  <si>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</si>
  <si>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</si>
  <si>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</si>
  <si>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</si>
  <si>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</si>
  <si>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</si>
  <si>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</si>
  <si>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</si>
  <si>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</si>
  <si>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</si>
  <si>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</si>
  <si>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</si>
  <si>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</si>
  <si>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</si>
  <si>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</si>
  <si>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</si>
  <si>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</si>
  <si>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</si>
  <si>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</si>
  <si>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</si>
  <si>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</si>
  <si>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</si>
  <si>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</si>
  <si>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</si>
  <si>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</si>
  <si>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</si>
  <si>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</si>
  <si>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</si>
  <si>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</si>
  <si>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</si>
  <si>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</si>
  <si>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</si>
  <si>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</si>
  <si>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</si>
  <si>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</si>
  <si>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</si>
  <si>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</si>
  <si>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</si>
  <si>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</si>
  <si>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</si>
  <si>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</si>
  <si>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</si>
  <si>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</si>
  <si>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</si>
  <si>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</si>
  <si>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</si>
  <si>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</si>
  <si>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</si>
  <si>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</si>
  <si>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</si>
  <si>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</si>
  <si>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</si>
  <si>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</si>
  <si>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</si>
  <si>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</si>
  <si>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</si>
  <si>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</si>
  <si>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</si>
  <si>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</si>
  <si>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</si>
  <si>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</si>
  <si>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</si>
  <si>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</si>
  <si>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</si>
  <si>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</si>
  <si>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</si>
  <si>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</si>
  <si>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</si>
  <si>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</si>
  <si>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</si>
  <si>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</si>
  <si>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</si>
  <si>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</si>
  <si>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</si>
  <si>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</si>
  <si>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</si>
  <si>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</si>
  <si>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</si>
  <si>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</si>
  <si>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</si>
  <si>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</si>
  <si>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</si>
  <si>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</si>
  <si>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</si>
  <si>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</si>
  <si>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</si>
  <si>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</si>
  <si>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</si>
  <si>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</si>
  <si>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</si>
  <si>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</si>
  <si>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</si>
  <si>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</si>
  <si>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</si>
  <si>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</si>
  <si>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</si>
  <si>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</si>
  <si>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</si>
  <si>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</si>
  <si>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</si>
  <si>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</si>
  <si>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</si>
  <si>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</si>
  <si>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</si>
  <si>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</si>
  <si>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</si>
  <si>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</si>
  <si>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</si>
  <si>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</si>
  <si>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</si>
  <si>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</si>
  <si>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</si>
  <si>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</si>
  <si>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</si>
  <si>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</si>
  <si>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</si>
  <si>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</si>
  <si>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</si>
  <si>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</si>
  <si>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</si>
  <si>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</si>
  <si>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</si>
  <si>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</si>
  <si>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</si>
  <si>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</si>
  <si>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</si>
  <si>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</si>
  <si>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</si>
  <si>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</si>
  <si>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</si>
  <si>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</si>
  <si>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</si>
  <si>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</si>
  <si>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</si>
  <si>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</si>
  <si>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</si>
  <si>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</si>
  <si>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</si>
  <si>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</si>
  <si>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</si>
  <si>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</si>
  <si>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</si>
  <si>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</si>
  <si>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</si>
  <si>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</si>
  <si>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</si>
  <si>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</si>
  <si>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</si>
  <si>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</si>
  <si>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</si>
  <si>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</si>
  <si>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</si>
  <si>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</si>
  <si>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</si>
  <si>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</si>
  <si>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</si>
  <si>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</si>
  <si>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</si>
  <si>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</si>
  <si>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</si>
  <si>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</si>
  <si>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</si>
  <si>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</si>
  <si>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</si>
  <si>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</si>
  <si>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</si>
  <si>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</si>
  <si>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</si>
  <si>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</si>
  <si>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</si>
  <si>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</si>
  <si>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</si>
  <si>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</si>
  <si>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</si>
  <si>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</si>
  <si>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</si>
  <si>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</si>
  <si>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</si>
  <si>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</si>
  <si>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</si>
  <si>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</si>
  <si>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</si>
  <si>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</si>
  <si>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</si>
  <si>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</si>
  <si>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</si>
  <si>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</si>
  <si>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</si>
  <si>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</si>
  <si>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</si>
  <si>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</si>
  <si>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</si>
  <si>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</si>
  <si>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</si>
  <si>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</si>
  <si>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</si>
  <si>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</si>
  <si>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</si>
  <si>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</si>
  <si>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</si>
  <si>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</si>
  <si>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</si>
  <si>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</si>
  <si>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</si>
  <si>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</si>
  <si>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</si>
  <si>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</si>
  <si>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</si>
  <si>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</si>
  <si>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</si>
  <si>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</si>
  <si>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</si>
  <si>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</si>
  <si>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</si>
  <si>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</si>
  <si>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</si>
  <si>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</si>
  <si>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</si>
  <si>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</si>
  <si>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</si>
  <si>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</si>
  <si>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</si>
  <si>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</si>
  <si>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</si>
  <si>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</si>
  <si>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</si>
  <si>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</si>
  <si>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</si>
  <si>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</si>
  <si>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</si>
  <si>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</si>
  <si>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</si>
  <si>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</si>
  <si>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</si>
  <si>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</si>
  <si>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</si>
  <si>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</si>
  <si>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</si>
  <si>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</si>
  <si>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</si>
  <si>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</si>
  <si>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</si>
  <si>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</si>
  <si>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</si>
  <si>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</si>
  <si>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</si>
  <si>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</si>
  <si>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</si>
  <si>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</si>
  <si>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</si>
  <si>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</si>
  <si>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</si>
  <si>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</si>
  <si>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</si>
  <si>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</si>
  <si>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</si>
  <si>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</si>
  <si>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</si>
  <si>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</si>
  <si>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</si>
  <si>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</si>
  <si>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</si>
  <si>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</si>
  <si>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</si>
  <si>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</si>
  <si>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</si>
  <si>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</si>
  <si>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</si>
  <si>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</si>
  <si>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</si>
  <si>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</si>
  <si>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</si>
  <si>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</si>
  <si>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</si>
  <si>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</si>
  <si>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</si>
  <si>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</si>
  <si>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</si>
  <si>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</si>
  <si>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</si>
  <si>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</si>
  <si>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</si>
  <si>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</si>
  <si>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</si>
  <si>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</si>
  <si>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</si>
  <si>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</si>
  <si>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</si>
  <si>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</si>
  <si>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</si>
  <si>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</si>
  <si>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</si>
  <si>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</si>
  <si>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</si>
  <si>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</si>
  <si>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</si>
  <si>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</si>
  <si>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</si>
  <si>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</si>
  <si>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</si>
  <si>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</si>
  <si>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</si>
  <si>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</si>
  <si>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</si>
  <si>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</si>
  <si>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</si>
  <si>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</si>
  <si>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</si>
  <si>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</si>
  <si>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</si>
  <si>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</si>
  <si>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</si>
  <si>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</si>
  <si>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</si>
  <si>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</si>
  <si>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</si>
  <si>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</si>
  <si>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</si>
  <si>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</si>
  <si>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</si>
  <si>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</si>
  <si>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</si>
  <si>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</si>
  <si>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</si>
  <si>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</si>
  <si>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</si>
  <si>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</si>
  <si>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</si>
  <si>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</si>
  <si>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</si>
  <si>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</si>
  <si>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</si>
  <si>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</si>
  <si>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</si>
  <si>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</si>
  <si>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</si>
  <si>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</si>
  <si>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</si>
  <si>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</si>
  <si>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</si>
  <si>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</si>
  <si>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</si>
  <si>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</si>
  <si>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</si>
  <si>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</si>
  <si>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</si>
  <si>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</si>
  <si>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</si>
  <si>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</si>
  <si>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</si>
  <si>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</si>
  <si>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</si>
  <si>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</si>
  <si>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</si>
  <si>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</si>
  <si>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</si>
  <si>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</si>
  <si>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</si>
  <si>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</si>
  <si>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</si>
  <si>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</si>
  <si>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</si>
  <si>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</si>
  <si>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</si>
  <si>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</si>
  <si>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</si>
  <si>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</si>
  <si>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</si>
  <si>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</si>
  <si>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</si>
  <si>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</si>
  <si>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</si>
  <si>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</si>
  <si>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</si>
  <si>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</si>
  <si>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</si>
  <si>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</si>
  <si>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</si>
  <si>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</si>
  <si>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</si>
  <si>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</si>
  <si>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</si>
  <si>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</si>
  <si>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</si>
  <si>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</si>
  <si>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</si>
  <si>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</si>
  <si>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</si>
  <si>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</si>
  <si>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</si>
  <si>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</si>
  <si>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</si>
  <si>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</si>
  <si>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</si>
  <si>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</si>
  <si>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</si>
  <si>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</si>
  <si>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</si>
  <si>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</si>
  <si>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</si>
  <si>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</si>
  <si>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</si>
  <si>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</si>
  <si>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</si>
  <si>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</si>
  <si>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</si>
  <si>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</si>
  <si>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</si>
  <si>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</si>
  <si>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</si>
  <si>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</si>
  <si>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</si>
  <si>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</si>
  <si>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</si>
  <si>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</si>
  <si>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</si>
  <si>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</si>
  <si>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</si>
  <si>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</si>
  <si>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</si>
  <si>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</si>
  <si>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</si>
  <si>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</si>
  <si>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</si>
  <si>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</si>
  <si>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</si>
  <si>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</si>
  <si>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</si>
  <si>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</si>
  <si>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</si>
  <si>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</si>
  <si>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</si>
  <si>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</si>
  <si>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</si>
  <si>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</si>
  <si>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</si>
  <si>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</si>
  <si>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</si>
  <si>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</si>
  <si>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</si>
  <si>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</si>
  <si>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</si>
  <si>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</si>
  <si>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</si>
  <si>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</si>
  <si>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</si>
  <si>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</si>
  <si>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</si>
  <si>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</si>
  <si>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</si>
  <si>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</si>
  <si>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</si>
  <si>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</si>
  <si>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</si>
  <si>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</si>
  <si>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</si>
  <si>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</si>
  <si>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</si>
  <si>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</si>
  <si>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</si>
  <si>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</si>
  <si>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</si>
  <si>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</si>
  <si>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</si>
  <si>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</si>
  <si>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</si>
  <si>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</si>
  <si>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</si>
  <si>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</si>
  <si>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</si>
  <si>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</si>
  <si>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</si>
  <si>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</si>
  <si>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</si>
  <si>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</si>
  <si>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</si>
  <si>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</si>
  <si>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</si>
  <si>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</si>
  <si>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</si>
  <si>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</si>
  <si>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</si>
  <si>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</si>
  <si>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</si>
  <si>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</si>
  <si>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</si>
  <si>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</si>
  <si>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</si>
  <si>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</si>
  <si>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</si>
  <si>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</si>
  <si>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</si>
  <si>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</si>
  <si>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</si>
  <si>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</si>
  <si>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</si>
  <si>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</si>
  <si>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</si>
  <si>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</si>
  <si>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</si>
  <si>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</si>
  <si>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</si>
  <si>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</si>
  <si>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</si>
  <si>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</si>
  <si>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</si>
  <si>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</si>
  <si>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</si>
  <si>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</si>
  <si>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</si>
  <si>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</si>
  <si>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</si>
  <si>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</si>
  <si>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</si>
  <si>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</si>
  <si>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</si>
  <si>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</si>
  <si>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</si>
  <si>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</si>
  <si>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</si>
  <si>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</si>
  <si>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</si>
  <si>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</si>
  <si>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</si>
  <si>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</si>
  <si>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</si>
  <si>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</si>
  <si>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</si>
  <si>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</si>
  <si>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</si>
  <si>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</si>
  <si>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</si>
  <si>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</si>
  <si>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</si>
  <si>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</si>
  <si>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</si>
  <si>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</si>
  <si>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</si>
  <si>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</si>
  <si>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</si>
  <si>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</si>
  <si>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</si>
  <si>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</si>
  <si>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</si>
  <si>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</si>
  <si>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</si>
  <si>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</si>
  <si>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</si>
  <si>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</si>
  <si>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</si>
  <si>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</si>
  <si>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</si>
  <si>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</si>
  <si>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</si>
  <si>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</si>
  <si>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</si>
  <si>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</si>
  <si>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</si>
  <si>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</si>
  <si>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</si>
  <si>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</si>
  <si>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</si>
  <si>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</si>
  <si>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</si>
  <si>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</si>
  <si>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</si>
  <si>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</si>
  <si>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</si>
  <si>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</si>
  <si>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</si>
  <si>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</si>
  <si>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</si>
  <si>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</si>
  <si>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</si>
  <si>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</si>
  <si>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</si>
  <si>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</si>
  <si>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</si>
  <si>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</si>
  <si>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</si>
  <si>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</si>
  <si>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</si>
  <si>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</si>
  <si>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</si>
  <si>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</si>
  <si>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</si>
  <si>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</si>
  <si>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</si>
  <si>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</si>
  <si>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</si>
  <si>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</si>
  <si>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</si>
  <si>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</si>
  <si>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</si>
  <si>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</si>
  <si>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</si>
  <si>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</si>
  <si>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</si>
  <si>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</si>
  <si>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</si>
  <si>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</si>
  <si>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</si>
  <si>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</si>
  <si>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</si>
  <si>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</si>
  <si>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</si>
  <si>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</si>
  <si>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</si>
  <si>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</si>
  <si>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</si>
  <si>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</si>
  <si>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</si>
  <si>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</si>
  <si>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</si>
  <si>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</si>
  <si>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</si>
  <si>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</si>
  <si>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</si>
  <si>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</si>
  <si>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</si>
  <si>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</si>
  <si>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</si>
  <si>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</si>
  <si>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</si>
  <si>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</si>
  <si>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</si>
  <si>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</si>
  <si>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</si>
  <si>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</si>
  <si>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</si>
  <si>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</si>
  <si>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</si>
  <si>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</si>
  <si>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</si>
  <si>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</si>
  <si>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</si>
  <si>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</si>
  <si>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</si>
  <si>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</si>
  <si>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</si>
  <si>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</si>
  <si>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</si>
  <si>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</si>
  <si>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</si>
  <si>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</si>
  <si>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</si>
  <si>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</si>
  <si>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</si>
  <si>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</si>
  <si>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</si>
  <si>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</si>
  <si>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</si>
  <si>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</si>
  <si>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</si>
  <si>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</si>
  <si>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</si>
  <si>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</si>
  <si>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</si>
  <si>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</si>
  <si>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</si>
  <si>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</si>
  <si>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</si>
  <si>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</si>
  <si>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</si>
  <si>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</si>
  <si>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</si>
  <si>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</si>
  <si>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</si>
  <si>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</si>
  <si>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</si>
  <si>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</si>
  <si>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</si>
  <si>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</si>
  <si>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</si>
  <si>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</si>
  <si>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</si>
  <si>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</si>
  <si>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</si>
  <si>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</si>
  <si>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</si>
  <si>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</si>
  <si>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</si>
  <si>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</si>
  <si>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</si>
  <si>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</si>
  <si>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</si>
  <si>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</si>
  <si>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</si>
  <si>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</si>
  <si>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</si>
  <si>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</si>
  <si>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</si>
  <si>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</si>
  <si>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</si>
  <si>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</si>
  <si>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</si>
  <si>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</si>
  <si>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</si>
  <si>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</si>
  <si>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</si>
  <si>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</si>
  <si>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</si>
  <si>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</si>
  <si>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</si>
  <si>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</si>
  <si>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</si>
  <si>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</si>
  <si>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</si>
  <si>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</si>
  <si>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</si>
  <si>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</si>
  <si>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</si>
  <si>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</si>
  <si>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</si>
  <si>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</si>
  <si>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</si>
  <si>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</si>
  <si>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</si>
  <si>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</si>
  <si>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</si>
  <si>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</si>
  <si>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</si>
  <si>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</si>
  <si>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</si>
  <si>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</si>
  <si>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</si>
  <si>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</si>
  <si>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</si>
  <si>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</si>
  <si>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</si>
  <si>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</si>
  <si>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</si>
  <si>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</si>
  <si>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</si>
  <si>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</si>
  <si>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</si>
  <si>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</si>
  <si>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</si>
  <si>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</si>
  <si>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</si>
  <si>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</si>
  <si>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</si>
  <si>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</si>
  <si>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</si>
  <si>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</si>
  <si>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</si>
  <si>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</si>
  <si>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</si>
  <si>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</si>
  <si>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</si>
  <si>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</si>
  <si>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</si>
  <si>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</si>
  <si>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</si>
  <si>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</si>
  <si>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</si>
  <si>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</si>
  <si>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</si>
  <si>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</si>
  <si>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</si>
  <si>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</si>
  <si>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</si>
  <si>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</si>
  <si>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</si>
  <si>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</si>
  <si>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</si>
  <si>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</si>
  <si>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</si>
  <si>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</si>
  <si>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</si>
  <si>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</si>
  <si>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</si>
  <si>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</si>
  <si>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</si>
  <si>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</si>
  <si>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</si>
  <si>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</si>
  <si>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</si>
  <si>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</si>
  <si>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</si>
  <si>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</si>
  <si>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</si>
  <si>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</si>
  <si>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</si>
  <si>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</si>
  <si>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</si>
  <si>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</si>
  <si>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</si>
  <si>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</si>
  <si>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</si>
  <si>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</si>
  <si>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</si>
  <si>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</si>
  <si>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</si>
  <si>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</si>
  <si>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</si>
  <si>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</si>
  <si>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</si>
  <si>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</si>
  <si>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</si>
  <si>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</si>
  <si>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</si>
  <si>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</si>
  <si>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</si>
  <si>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</si>
  <si>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</si>
  <si>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</si>
  <si>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</si>
  <si>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</si>
  <si>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</si>
  <si>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</si>
  <si>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</si>
  <si>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</si>
  <si>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</si>
  <si>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</si>
  <si>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</si>
  <si>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</si>
  <si>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</si>
  <si>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</si>
  <si>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</si>
  <si>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</si>
  <si>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</si>
  <si>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</si>
  <si>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</si>
  <si>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</si>
  <si>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</si>
  <si>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</si>
  <si>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</si>
  <si>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</si>
  <si>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</si>
  <si>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</si>
  <si>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</si>
  <si>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</si>
  <si>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</si>
  <si>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</si>
  <si>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</si>
  <si>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</si>
  <si>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</si>
  <si>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</si>
  <si>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</si>
  <si>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</si>
  <si>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</si>
  <si>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</si>
  <si>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</si>
  <si>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</si>
  <si>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</si>
  <si>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</si>
  <si>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</si>
  <si>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</si>
  <si>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</si>
  <si>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</si>
  <si>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</si>
  <si>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</si>
  <si>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</si>
  <si>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</si>
  <si>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</si>
  <si>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</si>
  <si>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</si>
  <si>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</si>
  <si>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</si>
  <si>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</si>
  <si>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</si>
  <si>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</si>
  <si>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</si>
  <si>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</si>
  <si>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</si>
  <si>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</si>
  <si>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</si>
  <si>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</si>
  <si>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</si>
  <si>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</si>
  <si>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</si>
  <si>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</si>
  <si>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</si>
  <si>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</si>
  <si>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</si>
  <si>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</si>
  <si>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</si>
  <si>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</si>
  <si>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</si>
  <si>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</si>
  <si>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</si>
  <si>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</si>
  <si>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</si>
  <si>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</si>
  <si>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</si>
  <si>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</si>
  <si>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</si>
  <si>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</si>
  <si>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</si>
  <si>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</si>
  <si>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</si>
  <si>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</si>
  <si>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</si>
  <si>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</si>
  <si>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</si>
  <si>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</si>
  <si>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</si>
  <si>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</si>
  <si>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</si>
  <si>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</si>
  <si>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</si>
  <si>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</si>
  <si>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</si>
  <si>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</si>
  <si>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</si>
  <si>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</si>
  <si>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</si>
  <si>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</si>
  <si>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</si>
  <si>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</si>
  <si>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</si>
  <si>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</si>
  <si>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</si>
  <si>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</si>
  <si>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</si>
  <si>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</si>
  <si>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</si>
  <si>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</si>
  <si>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</si>
  <si>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</si>
  <si>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</si>
  <si>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</si>
  <si>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</si>
  <si>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</si>
  <si>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</si>
  <si>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</si>
  <si>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</si>
  <si>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</si>
  <si>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</si>
  <si>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</si>
  <si>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</si>
  <si>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</si>
  <si>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</si>
  <si>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</si>
  <si>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</si>
  <si>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</si>
  <si>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</si>
  <si>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</si>
  <si>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</si>
  <si>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</si>
  <si>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</si>
  <si>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</si>
  <si>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</si>
  <si>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</si>
  <si>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</si>
  <si>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</si>
  <si>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</si>
  <si>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</si>
  <si>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</si>
  <si>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</si>
  <si>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</si>
  <si>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</si>
  <si>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</si>
  <si>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</si>
  <si>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</si>
  <si>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</si>
  <si>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</si>
  <si>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</si>
  <si>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</si>
  <si>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</si>
  <si>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</si>
  <si>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</si>
  <si>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</si>
  <si>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</si>
  <si>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</si>
  <si>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</si>
  <si>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</si>
  <si>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</si>
  <si>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</si>
  <si>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</si>
  <si>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</si>
  <si>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</si>
  <si>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</si>
  <si>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</si>
  <si>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</si>
  <si>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</si>
  <si>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</si>
  <si>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</si>
  <si>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</si>
  <si>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</si>
  <si>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</si>
  <si>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</si>
  <si>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</si>
  <si>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</si>
  <si>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</si>
  <si>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</si>
  <si>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</si>
  <si>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</si>
  <si>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</si>
  <si>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</si>
  <si>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</si>
  <si>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</si>
  <si>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</si>
  <si>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</si>
  <si>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</si>
  <si>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</si>
  <si>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</si>
  <si>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</si>
  <si>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</si>
  <si>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</si>
  <si>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</si>
  <si>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</si>
  <si>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</si>
  <si>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</si>
  <si>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</si>
  <si>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</si>
  <si>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</si>
  <si>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</si>
  <si>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</si>
  <si>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</si>
  <si>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</si>
  <si>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</si>
  <si>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</si>
  <si>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</si>
  <si>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</si>
  <si>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</si>
  <si>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</si>
  <si>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</si>
  <si>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</si>
  <si>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</si>
  <si>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</si>
  <si>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</si>
  <si>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</si>
  <si>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</si>
  <si>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</si>
  <si>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</si>
  <si>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</si>
  <si>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</si>
  <si>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</si>
  <si>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</si>
  <si>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</si>
  <si>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</si>
  <si>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</si>
  <si>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</si>
  <si>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</si>
  <si>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</si>
  <si>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</si>
  <si>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</si>
  <si>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</si>
  <si>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</si>
  <si>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</si>
  <si>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</si>
  <si>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</si>
  <si>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</si>
  <si>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</si>
  <si>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</si>
  <si>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</si>
  <si>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</si>
  <si>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</si>
  <si>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</si>
  <si>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</si>
  <si>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</si>
  <si>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</si>
  <si>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</si>
  <si>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</si>
  <si>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</si>
  <si>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</si>
  <si>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</si>
  <si>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</si>
  <si>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</si>
  <si>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</si>
  <si>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</si>
  <si>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</si>
  <si>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</si>
  <si>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</si>
  <si>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</si>
  <si>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</si>
  <si>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</si>
  <si>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</si>
  <si>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</si>
  <si>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</si>
  <si>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</si>
  <si>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</si>
  <si>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</si>
  <si>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</si>
  <si>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</si>
  <si>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</si>
  <si>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</si>
  <si>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</si>
  <si>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</si>
  <si>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</si>
  <si>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</si>
  <si>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</si>
  <si>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</si>
  <si>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</si>
  <si>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</si>
  <si>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</si>
  <si>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</si>
  <si>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</si>
  <si>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</si>
  <si>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</si>
  <si>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</si>
  <si>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</si>
  <si>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</si>
  <si>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</si>
  <si>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</si>
  <si>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</si>
  <si>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</si>
  <si>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</si>
  <si>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</si>
  <si>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</si>
  <si>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</si>
  <si>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</si>
  <si>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</si>
  <si>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</si>
  <si>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</si>
  <si>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</si>
  <si>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</si>
  <si>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</si>
  <si>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</si>
  <si>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</si>
  <si>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</si>
  <si>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</si>
  <si>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</si>
  <si>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</si>
  <si>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</si>
  <si>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</si>
  <si>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</si>
  <si>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</si>
  <si>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</si>
  <si>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</si>
  <si>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</si>
  <si>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</si>
  <si>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</si>
  <si>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</si>
  <si>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</si>
  <si>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</si>
  <si>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</si>
  <si>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</si>
  <si>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</si>
  <si>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</si>
  <si>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</si>
  <si>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</si>
  <si>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</si>
  <si>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</si>
  <si>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</si>
  <si>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</si>
  <si>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</si>
  <si>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</si>
  <si>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</si>
  <si>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</si>
  <si>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</si>
  <si>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</si>
  <si>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</si>
  <si>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</si>
  <si>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</si>
  <si>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</si>
  <si>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</si>
  <si>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</si>
  <si>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</si>
  <si>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</si>
  <si>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</si>
  <si>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</si>
  <si>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</si>
  <si>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</si>
  <si>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</si>
  <si>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</si>
  <si>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</si>
  <si>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</si>
  <si>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</si>
  <si>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</si>
  <si>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</si>
  <si>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</si>
  <si>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</si>
  <si>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</si>
  <si>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</si>
  <si>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</si>
  <si>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</si>
  <si>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</si>
  <si>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</si>
  <si>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</si>
  <si>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</si>
  <si>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</si>
  <si>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</si>
  <si>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</si>
  <si>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</si>
  <si>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</si>
  <si>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</si>
  <si>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</si>
  <si>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</si>
  <si>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</si>
  <si>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</si>
  <si>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</si>
  <si>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</si>
  <si>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</si>
  <si>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</si>
  <si>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</si>
  <si>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</si>
  <si>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</si>
  <si>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</si>
  <si>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</si>
  <si>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</si>
  <si>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</si>
  <si>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</si>
  <si>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</si>
  <si>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</si>
  <si>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</si>
  <si>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</si>
  <si>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</si>
  <si>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</si>
  <si>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</si>
  <si>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</si>
  <si>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</si>
  <si>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</si>
  <si>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</si>
  <si>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</si>
  <si>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</si>
  <si>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</si>
  <si>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</si>
  <si>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</si>
  <si>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</si>
  <si>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</si>
  <si>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</si>
  <si>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</si>
  <si>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</si>
  <si>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</si>
  <si>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</si>
  <si>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</si>
  <si>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</si>
  <si>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</si>
  <si>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</si>
  <si>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</si>
  <si>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</si>
  <si>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</si>
  <si>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</si>
  <si>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</si>
  <si>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</si>
  <si>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</si>
  <si>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</si>
  <si>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</si>
  <si>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</si>
  <si>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</si>
  <si>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</si>
  <si>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</si>
  <si>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</si>
  <si>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</si>
  <si>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</si>
  <si>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</si>
  <si>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</si>
  <si>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</si>
  <si>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</si>
  <si>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</si>
  <si>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</si>
  <si>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</si>
  <si>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</si>
  <si>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</si>
  <si>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</si>
  <si>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</si>
  <si>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</si>
  <si>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</si>
  <si>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</si>
  <si>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</si>
  <si>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</si>
  <si>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</si>
  <si>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</si>
  <si>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</si>
  <si>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</si>
  <si>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</si>
  <si>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</si>
  <si>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</si>
  <si>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</si>
  <si>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</si>
  <si>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</si>
  <si>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</si>
  <si>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</si>
  <si>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</si>
  <si>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</si>
  <si>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</si>
  <si>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</si>
  <si>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</si>
  <si>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</si>
  <si>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</si>
  <si>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</si>
  <si>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</si>
  <si>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</si>
  <si>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</si>
  <si>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</si>
  <si>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</si>
  <si>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</si>
  <si>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</si>
  <si>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</si>
  <si>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</si>
  <si>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</si>
  <si>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</si>
  <si>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</si>
  <si>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</si>
  <si>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</si>
  <si>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</si>
  <si>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</si>
  <si>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</si>
  <si>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</si>
  <si>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</si>
  <si>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</si>
  <si>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</si>
  <si>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</si>
  <si>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</si>
  <si>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</si>
  <si>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</si>
  <si>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</si>
  <si>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</si>
  <si>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</si>
  <si>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</si>
  <si>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</si>
  <si>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</si>
  <si>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</si>
  <si>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</si>
  <si>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</si>
  <si>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</si>
  <si>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</si>
  <si>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</si>
  <si>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</si>
  <si>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</si>
  <si>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</si>
  <si>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</si>
  <si>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</si>
  <si>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</si>
  <si>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</si>
  <si>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</si>
  <si>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</si>
  <si>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</si>
  <si>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</si>
  <si>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</si>
  <si>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</si>
  <si>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</si>
  <si>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</si>
  <si>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</si>
  <si>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</si>
  <si>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</si>
  <si>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</si>
  <si>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</si>
  <si>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</si>
  <si>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</si>
  <si>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</si>
  <si>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</si>
  <si>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</si>
  <si>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</si>
  <si>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</si>
  <si>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</si>
  <si>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</si>
  <si>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</si>
  <si>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</si>
  <si>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</si>
  <si>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</si>
  <si>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</si>
  <si>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</si>
  <si>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</si>
  <si>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</si>
  <si>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</si>
  <si>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</si>
  <si>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</si>
  <si>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</si>
  <si>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</si>
  <si>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</si>
  <si>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</si>
  <si>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</si>
  <si>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</si>
  <si>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</si>
  <si>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</si>
  <si>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</si>
  <si>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</si>
  <si>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</si>
  <si>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</si>
  <si>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</si>
  <si>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</si>
  <si>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</si>
  <si>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</si>
  <si>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</si>
  <si>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</si>
  <si>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</si>
  <si>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</si>
  <si>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</si>
  <si>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</si>
  <si>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</si>
  <si>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</si>
  <si>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</si>
  <si>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</si>
  <si>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</si>
  <si>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</si>
  <si>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</si>
  <si>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</si>
  <si>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</si>
  <si>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</si>
  <si>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</si>
  <si>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</si>
  <si>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</si>
  <si>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</si>
  <si>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</si>
  <si>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</si>
  <si>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</si>
  <si>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</si>
  <si>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</si>
  <si>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</si>
  <si>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</si>
  <si>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</si>
  <si>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</si>
  <si>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</si>
  <si>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</si>
  <si>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</si>
  <si>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</si>
  <si>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</si>
  <si>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</si>
  <si>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</si>
  <si>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</si>
  <si>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</si>
  <si>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</si>
  <si>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</si>
  <si>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</si>
  <si>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</si>
  <si>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</si>
  <si>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</si>
  <si>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</si>
  <si>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</si>
  <si>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</si>
  <si>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</si>
  <si>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</si>
  <si>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</si>
  <si>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</si>
  <si>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</si>
  <si>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</si>
  <si>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</si>
  <si>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</si>
  <si>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</si>
  <si>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</si>
  <si>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</si>
  <si>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</si>
  <si>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</si>
  <si>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</si>
  <si>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</si>
  <si>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</si>
  <si>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</si>
  <si>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</si>
  <si>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</si>
  <si>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</si>
  <si>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</si>
  <si>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</si>
  <si>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</si>
  <si>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</si>
  <si>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</si>
  <si>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</si>
  <si>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</si>
  <si>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</si>
  <si>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</si>
  <si>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</si>
  <si>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</si>
  <si>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</si>
  <si>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</si>
  <si>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</si>
  <si>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</si>
  <si>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</si>
  <si>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</si>
  <si>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</si>
  <si>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</si>
  <si>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</si>
  <si>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</si>
  <si>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</si>
  <si>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</si>
  <si>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</si>
  <si>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</si>
  <si>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</si>
  <si>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</si>
  <si>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</si>
  <si>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</si>
  <si>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</si>
  <si>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</si>
  <si>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</si>
  <si>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</si>
  <si>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</si>
  <si>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</si>
  <si>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</si>
  <si>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</si>
  <si>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</si>
  <si>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</si>
  <si>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</si>
  <si>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</si>
  <si>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</si>
  <si>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</si>
  <si>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</si>
  <si>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</si>
  <si>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</si>
  <si>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</si>
  <si>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</si>
  <si>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</si>
  <si>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</si>
  <si>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</si>
  <si>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</si>
  <si>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</si>
  <si>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</si>
  <si>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</si>
  <si>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</si>
  <si>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</si>
  <si>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</si>
  <si>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</si>
  <si>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</si>
  <si>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</si>
  <si>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</si>
  <si>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</si>
  <si>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</si>
  <si>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</si>
  <si>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</si>
  <si>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</si>
  <si>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</si>
  <si>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</si>
  <si>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</si>
  <si>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</si>
  <si>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</si>
  <si>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</si>
  <si>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</si>
  <si>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</si>
  <si>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</si>
  <si>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</si>
  <si>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</si>
  <si>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</si>
  <si>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</si>
  <si>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</si>
  <si>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</si>
  <si>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</si>
  <si>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</si>
  <si>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</si>
  <si>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</si>
  <si>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</si>
  <si>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</si>
  <si>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</si>
  <si>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</si>
  <si>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</si>
  <si>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</si>
  <si>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</si>
  <si>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</si>
  <si>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</si>
  <si>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</si>
  <si>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</si>
  <si>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</si>
  <si>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</si>
  <si>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</si>
  <si>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</si>
  <si>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</si>
  <si>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</si>
  <si>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</si>
  <si>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</si>
  <si>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</si>
  <si>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</si>
  <si>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</si>
  <si>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</si>
  <si>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</si>
  <si>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</si>
  <si>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</si>
  <si>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</si>
  <si>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</si>
  <si>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</si>
  <si>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</si>
  <si>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</si>
  <si>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</si>
  <si>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</si>
  <si>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</si>
  <si>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</si>
  <si>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</si>
  <si>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</si>
  <si>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</si>
  <si>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</si>
  <si>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</si>
  <si>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</si>
  <si>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</si>
  <si>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</si>
  <si>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</si>
  <si>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</si>
  <si>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</si>
  <si>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</si>
  <si>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</si>
  <si>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</si>
  <si>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</si>
  <si>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</si>
  <si>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</si>
  <si>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</si>
  <si>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</si>
  <si>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</si>
  <si>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</si>
  <si>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</si>
  <si>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</si>
  <si>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</si>
  <si>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</si>
  <si>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</si>
  <si>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</si>
  <si>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</si>
  <si>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</si>
  <si>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</si>
  <si>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</si>
  <si>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</si>
  <si>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</si>
  <si>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</si>
  <si>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</si>
  <si>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</si>
  <si>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</si>
  <si>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</si>
  <si>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</si>
  <si>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</si>
  <si>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</si>
  <si>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</si>
  <si>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</si>
  <si>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</si>
  <si>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</si>
  <si>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</si>
  <si>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</si>
  <si>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</si>
  <si>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</si>
  <si>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</si>
  <si>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</si>
  <si>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</si>
  <si>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</si>
  <si>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</si>
  <si>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</si>
  <si>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</si>
  <si>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</si>
  <si>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</si>
  <si>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</si>
  <si>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</si>
  <si>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</si>
  <si>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</si>
  <si>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</si>
  <si>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</si>
  <si>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</si>
  <si>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</si>
  <si>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</si>
  <si>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</si>
  <si>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</si>
  <si>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</si>
  <si>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</si>
  <si>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</si>
  <si>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</si>
  <si>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</si>
  <si>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</si>
  <si>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</si>
  <si>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</si>
  <si>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</si>
  <si>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</si>
  <si>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</si>
  <si>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</si>
  <si>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</si>
  <si>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</si>
  <si>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</si>
  <si>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</si>
  <si>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</si>
  <si>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</si>
  <si>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</si>
  <si>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</si>
  <si>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</si>
  <si>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</si>
  <si>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</si>
  <si>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</si>
  <si>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</si>
  <si>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</si>
  <si>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</si>
  <si>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</si>
  <si>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</si>
  <si>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</si>
  <si>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</si>
  <si>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</si>
  <si>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</si>
  <si>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</si>
  <si>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</si>
  <si>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</si>
  <si>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</si>
  <si>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</si>
  <si>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</si>
  <si>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</si>
  <si>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</si>
  <si>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</si>
  <si>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</si>
  <si>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</si>
  <si>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</si>
  <si>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</si>
  <si>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</si>
  <si>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</si>
  <si>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</si>
  <si>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</si>
  <si>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</si>
  <si>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</si>
  <si>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</si>
  <si>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</si>
  <si>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</si>
  <si>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</si>
  <si>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</si>
  <si>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</si>
  <si>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</si>
  <si>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</si>
  <si>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</si>
  <si>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</si>
  <si>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</si>
  <si>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</si>
  <si>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</si>
  <si>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</si>
  <si>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</si>
  <si>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</si>
  <si>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</si>
  <si>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</si>
  <si>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</si>
  <si>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</si>
  <si>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</si>
  <si>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</si>
  <si>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</si>
  <si>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</si>
  <si>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</si>
  <si>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</si>
  <si>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</si>
  <si>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</si>
  <si>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</si>
  <si>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</si>
  <si>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</si>
  <si>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</si>
  <si>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</si>
  <si>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</si>
  <si>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</si>
  <si>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</si>
  <si>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</si>
  <si>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</si>
  <si>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</si>
  <si>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</si>
  <si>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</si>
  <si>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</si>
  <si>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</si>
  <si>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</si>
  <si>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</si>
  <si>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</si>
  <si>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</si>
  <si>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</si>
  <si>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</si>
  <si>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</si>
  <si>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</si>
  <si>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</si>
  <si>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</si>
  <si>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</si>
  <si>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</si>
  <si>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</si>
  <si>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</si>
  <si>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</si>
  <si>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</si>
  <si>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</si>
  <si>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</si>
  <si>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</si>
  <si>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</si>
  <si>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</si>
  <si>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</si>
  <si>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</si>
  <si>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</si>
  <si>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</si>
  <si>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</si>
  <si>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</si>
  <si>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</si>
  <si>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</si>
  <si>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</si>
  <si>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</si>
  <si>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</si>
  <si>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</si>
  <si>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</si>
  <si>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</si>
  <si>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</si>
  <si>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</si>
  <si>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</si>
  <si>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</si>
  <si>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</si>
  <si>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</si>
  <si>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</si>
  <si>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</si>
  <si>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</si>
  <si>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</si>
  <si>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</si>
  <si>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</si>
  <si>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</si>
  <si>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</si>
  <si>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</si>
  <si>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</si>
  <si>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</si>
  <si>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</si>
  <si>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</si>
  <si>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</si>
  <si>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</si>
  <si>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</si>
  <si>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</si>
  <si>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</si>
  <si>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</si>
  <si>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</si>
  <si>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</si>
  <si>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</si>
  <si>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</si>
  <si>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</si>
  <si>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</si>
  <si>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</si>
  <si>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</si>
  <si>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</si>
  <si>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</si>
  <si>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</si>
  <si>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</si>
  <si>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</si>
  <si>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</si>
  <si>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</si>
  <si>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</si>
  <si>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</si>
  <si>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</si>
  <si>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</si>
  <si>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</si>
  <si>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</si>
  <si>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</si>
  <si>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</si>
  <si>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</si>
  <si>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</si>
  <si>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</si>
  <si>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</si>
  <si>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</si>
  <si>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</si>
  <si>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</si>
  <si>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</si>
  <si>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</si>
  <si>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</si>
  <si>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</si>
  <si>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</si>
  <si>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</si>
  <si>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</si>
  <si>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</si>
  <si>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</si>
  <si>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</si>
  <si>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</si>
  <si>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</si>
  <si>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</si>
  <si>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</si>
  <si>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</si>
  <si>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</si>
  <si>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</si>
  <si>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</si>
  <si>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</si>
  <si>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</si>
  <si>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</si>
  <si>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</si>
  <si>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</si>
  <si>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</si>
  <si>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</si>
  <si>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</si>
  <si>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</si>
  <si>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</si>
  <si>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</si>
  <si>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</si>
  <si>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</si>
  <si>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</si>
  <si>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</si>
  <si>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</si>
  <si>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</si>
  <si>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</si>
  <si>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</si>
  <si>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</si>
  <si>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</si>
  <si>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</si>
  <si>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</si>
  <si>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</si>
  <si>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</si>
  <si>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</si>
  <si>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</si>
  <si>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</si>
  <si>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</si>
  <si>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</si>
  <si>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</si>
  <si>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</si>
  <si>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</si>
  <si>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</si>
  <si>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</si>
  <si>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</si>
  <si>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</si>
  <si>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</si>
  <si>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</si>
  <si>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</si>
  <si>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</si>
  <si>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</si>
  <si>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</si>
  <si>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</si>
  <si>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</si>
  <si>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</si>
  <si>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</si>
  <si>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</si>
  <si>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</si>
  <si>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</si>
  <si>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</si>
  <si>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</si>
  <si>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</si>
  <si>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</si>
  <si>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</si>
  <si>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</si>
  <si>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</si>
  <si>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</si>
  <si>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</si>
  <si>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</si>
  <si>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</si>
  <si>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</si>
  <si>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</si>
  <si>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</si>
  <si>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</si>
  <si>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</si>
  <si>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</si>
  <si>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</si>
  <si>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</si>
  <si>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</si>
  <si>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</si>
  <si>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</si>
  <si>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</si>
  <si>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</si>
  <si>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</si>
  <si>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</si>
  <si>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</si>
  <si>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</si>
  <si>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</si>
  <si>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</si>
  <si>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</si>
  <si>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</si>
  <si>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</si>
  <si>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</si>
  <si>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</si>
  <si>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</si>
  <si>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</si>
  <si>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</si>
  <si>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</si>
  <si>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</si>
  <si>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</si>
  <si>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</si>
  <si>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</si>
  <si>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</si>
  <si>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</si>
  <si>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</si>
  <si>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</si>
  <si>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</si>
  <si>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</si>
  <si>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</si>
  <si>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</si>
  <si>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</si>
  <si>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</si>
  <si>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</si>
  <si>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</si>
  <si>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</si>
  <si>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</si>
  <si>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</si>
  <si>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</si>
  <si>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</si>
  <si>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</si>
  <si>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</si>
  <si>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</si>
  <si>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</si>
  <si>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</si>
  <si>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</si>
  <si>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</si>
  <si>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</si>
  <si>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</si>
  <si>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</si>
  <si>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</si>
  <si>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</si>
  <si>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</si>
  <si>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</si>
  <si>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</si>
  <si>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</si>
  <si>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</si>
  <si>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</si>
  <si>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</si>
  <si>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</si>
  <si>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</si>
  <si>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</si>
  <si>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</si>
  <si>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</si>
  <si>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</si>
  <si>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</si>
  <si>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</si>
  <si>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</si>
  <si>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</si>
  <si>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</si>
  <si>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</si>
  <si>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</si>
  <si>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</si>
  <si>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</si>
  <si>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</si>
  <si>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</si>
  <si>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</si>
  <si>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</si>
  <si>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</si>
  <si>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</si>
  <si>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</si>
  <si>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</si>
  <si>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</si>
  <si>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</si>
  <si>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</si>
  <si>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</si>
  <si>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</si>
  <si>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</si>
  <si>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</si>
  <si>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</si>
  <si>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</si>
  <si>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</si>
  <si>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</si>
  <si>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</si>
  <si>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</si>
  <si>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</si>
  <si>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</si>
  <si>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</si>
  <si>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</si>
  <si>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</si>
  <si>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</si>
  <si>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</si>
  <si>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</si>
  <si>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</si>
  <si>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</si>
  <si>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</si>
  <si>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</si>
  <si>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</si>
  <si>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</si>
  <si>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</si>
  <si>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</si>
  <si>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</si>
  <si>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</si>
  <si>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</si>
  <si>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</si>
  <si>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</si>
  <si>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</si>
  <si>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</si>
  <si>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</si>
  <si>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</si>
  <si>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</si>
  <si>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</si>
  <si>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</si>
  <si>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</si>
  <si>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</si>
  <si>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</si>
  <si>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</si>
  <si>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</si>
  <si>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</si>
  <si>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</si>
  <si>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</si>
  <si>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</si>
  <si>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</si>
  <si>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</si>
  <si>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</si>
  <si>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</si>
  <si>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</si>
  <si>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</si>
  <si>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</si>
  <si>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</si>
  <si>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</si>
  <si>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</si>
  <si>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</si>
  <si>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</si>
  <si>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</si>
  <si>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</si>
  <si>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</si>
  <si>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</si>
  <si>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</si>
  <si>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</si>
  <si>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</si>
  <si>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</si>
  <si>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</si>
  <si>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</si>
  <si>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</si>
  <si>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</si>
  <si>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</si>
  <si>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</si>
  <si>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</si>
  <si>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</si>
  <si>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</si>
  <si>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</si>
  <si>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</si>
  <si>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</si>
  <si>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</si>
  <si>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</si>
  <si>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</si>
  <si>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</si>
  <si>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</si>
  <si>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</si>
  <si>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</si>
  <si>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</si>
  <si>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</si>
  <si>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</si>
  <si>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</si>
  <si>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</si>
  <si>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</si>
  <si>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</si>
  <si>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</si>
  <si>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</si>
  <si>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</si>
  <si>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</si>
  <si>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</si>
  <si>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</si>
  <si>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</si>
  <si>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</si>
  <si>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</si>
  <si>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</si>
  <si>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</si>
  <si>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</si>
  <si>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</si>
  <si>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</si>
  <si>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</si>
  <si>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</si>
  <si>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</si>
  <si>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</si>
  <si>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</si>
  <si>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</si>
  <si>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</si>
  <si>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</si>
  <si>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</si>
  <si>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</si>
  <si>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</si>
  <si>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</si>
  <si>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</si>
  <si>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</si>
  <si>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</si>
  <si>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</si>
  <si>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</si>
  <si>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</si>
  <si>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</si>
  <si>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</si>
  <si>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</si>
  <si>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</si>
  <si>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</si>
  <si>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</si>
  <si>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</si>
  <si>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</si>
  <si>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</si>
  <si>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</si>
  <si>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</si>
  <si>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</si>
  <si>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</si>
  <si>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</si>
  <si>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</si>
  <si>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</si>
  <si>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</si>
  <si>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</si>
  <si>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</si>
  <si>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</si>
  <si>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</si>
  <si>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</si>
  <si>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</si>
  <si>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</si>
  <si>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</si>
  <si>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</si>
  <si>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</si>
  <si>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</si>
  <si>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</si>
  <si>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</si>
  <si>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</si>
  <si>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</si>
  <si>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</si>
  <si>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</si>
  <si>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</si>
  <si>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</si>
  <si>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</si>
  <si>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</si>
  <si>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</si>
  <si>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</si>
  <si>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</si>
  <si>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</si>
  <si>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</si>
  <si>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</si>
  <si>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</si>
  <si>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</si>
  <si>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</si>
  <si>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</si>
  <si>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</si>
  <si>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</si>
  <si>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</si>
  <si>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</si>
  <si>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</si>
  <si>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</si>
  <si>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</si>
  <si>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</si>
  <si>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</si>
  <si>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</si>
  <si>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</si>
  <si>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</si>
  <si>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</si>
  <si>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</si>
  <si>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</si>
  <si>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</si>
  <si>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</si>
  <si>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</si>
  <si>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</si>
  <si>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</si>
  <si>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</si>
  <si>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</si>
  <si>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</si>
  <si>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</si>
  <si>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</si>
  <si>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</si>
  <si>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</si>
  <si>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</si>
  <si>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</si>
  <si>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</si>
  <si>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</si>
  <si>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</si>
  <si>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</si>
  <si>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</si>
  <si>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</si>
  <si>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</si>
  <si>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</si>
  <si>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</si>
  <si>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</si>
  <si>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</si>
  <si>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</si>
  <si>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</si>
  <si>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</si>
  <si>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</si>
  <si>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</si>
  <si>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</si>
  <si>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</si>
  <si>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</si>
  <si>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</si>
  <si>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</si>
  <si>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</si>
  <si>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</si>
  <si>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</si>
  <si>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</si>
  <si>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</si>
  <si>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</si>
  <si>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</si>
  <si>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</si>
  <si>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</si>
  <si>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</si>
  <si>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</si>
  <si>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</si>
  <si>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</si>
  <si>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</si>
  <si>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</si>
  <si>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</si>
  <si>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</si>
  <si>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</si>
  <si>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</si>
  <si>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</si>
  <si>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</si>
  <si>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</si>
  <si>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</si>
  <si>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</si>
  <si>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</si>
  <si>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</si>
  <si>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</si>
  <si>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</si>
  <si>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</si>
  <si>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</si>
  <si>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</si>
  <si>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</si>
  <si>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</si>
  <si>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</si>
  <si>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</si>
  <si>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</si>
  <si>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</si>
  <si>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</si>
  <si>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</si>
  <si>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</si>
  <si>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</si>
  <si>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</si>
  <si>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</si>
  <si>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</si>
  <si>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</si>
  <si>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</si>
  <si>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</si>
  <si>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</si>
  <si>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</si>
  <si>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</si>
  <si>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</si>
  <si>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</si>
  <si>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</si>
  <si>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</si>
  <si>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</si>
  <si>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</si>
  <si>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</si>
  <si>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</si>
  <si>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</si>
  <si>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</si>
  <si>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</si>
  <si>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</si>
  <si>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</si>
  <si>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</si>
  <si>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</si>
  <si>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</si>
  <si>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</si>
  <si>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</si>
  <si>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</si>
  <si>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</si>
  <si>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</si>
  <si>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</si>
  <si>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</si>
  <si>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</si>
  <si>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</si>
  <si>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</si>
  <si>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</si>
  <si>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</si>
  <si>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</si>
  <si>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</si>
  <si>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</si>
  <si>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</si>
  <si>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</si>
  <si>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</si>
  <si>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</si>
  <si>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</si>
  <si>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</si>
  <si>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</si>
  <si>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</si>
  <si>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</si>
  <si>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</si>
  <si>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</si>
  <si>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</si>
  <si>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</si>
  <si>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</si>
  <si>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</si>
  <si>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</si>
  <si>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</si>
  <si>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</si>
  <si>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</si>
  <si>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</si>
  <si>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</si>
  <si>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</si>
  <si>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</si>
  <si>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</si>
  <si>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</si>
  <si>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</si>
  <si>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</si>
  <si>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</si>
  <si>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</si>
  <si>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</si>
  <si>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</si>
  <si>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</si>
  <si>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</si>
  <si>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</si>
  <si>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</si>
  <si>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</si>
  <si>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</si>
  <si>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</si>
  <si>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</si>
  <si>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</si>
  <si>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</si>
  <si>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</si>
  <si>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</si>
  <si>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</si>
  <si>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</si>
  <si>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</si>
  <si>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</si>
  <si>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</si>
  <si>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</si>
  <si>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</si>
  <si>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</si>
  <si>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</si>
  <si>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</si>
  <si>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</si>
  <si>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</si>
  <si>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</si>
  <si>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</si>
  <si>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</si>
  <si>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</si>
  <si>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</si>
  <si>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</si>
  <si>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</si>
  <si>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</si>
  <si>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</si>
  <si>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</si>
  <si>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</si>
  <si>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</si>
  <si>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</si>
  <si>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</si>
  <si>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</si>
  <si>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</si>
  <si>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</si>
  <si>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</si>
  <si>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</si>
  <si>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</si>
  <si>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</si>
  <si>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</si>
  <si>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</si>
  <si>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</si>
  <si>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</si>
  <si>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</si>
  <si>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</si>
  <si>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</si>
  <si>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</si>
  <si>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</si>
  <si>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</si>
  <si>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</si>
  <si>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</si>
  <si>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</si>
  <si>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</si>
  <si>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</si>
  <si>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</si>
  <si>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</si>
  <si>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</si>
  <si>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</si>
  <si>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</si>
  <si>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</si>
  <si>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</si>
  <si>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</si>
  <si>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</si>
  <si>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</si>
  <si>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</si>
  <si>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</si>
  <si>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</si>
  <si>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</si>
  <si>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</si>
  <si>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</si>
  <si>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</si>
  <si>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</si>
  <si>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</si>
  <si>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</si>
  <si>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</si>
  <si>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</si>
  <si>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</si>
  <si>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</si>
  <si>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</si>
  <si>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</si>
  <si>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</si>
  <si>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</si>
  <si>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</si>
  <si>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</si>
  <si>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</si>
  <si>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</si>
  <si>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</si>
  <si>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</si>
  <si>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</si>
  <si>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</si>
  <si>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</si>
  <si>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</si>
  <si>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</si>
  <si>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</si>
  <si>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</si>
  <si>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</si>
  <si>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</si>
  <si>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</si>
  <si>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</si>
  <si>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</si>
  <si>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</si>
  <si>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</si>
  <si>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</si>
  <si>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</si>
  <si>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</si>
  <si>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</si>
  <si>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</si>
  <si>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</si>
  <si>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</si>
  <si>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</si>
  <si>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</si>
  <si>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</si>
  <si>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</si>
  <si>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</si>
  <si>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</si>
  <si>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</si>
  <si>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</si>
  <si>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</si>
  <si>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</si>
  <si>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</si>
  <si>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</si>
  <si>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</si>
  <si>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</si>
  <si>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</si>
  <si>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</si>
  <si>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</si>
  <si>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</si>
  <si>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</si>
  <si>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</si>
  <si>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</si>
  <si>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</si>
  <si>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</si>
  <si>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</si>
  <si>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</si>
  <si>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</si>
  <si>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</si>
  <si>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</si>
  <si>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</si>
  <si>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</si>
  <si>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</si>
  <si>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</si>
  <si>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</si>
  <si>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</si>
  <si>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</si>
  <si>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</si>
  <si>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</si>
  <si>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</si>
  <si>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</si>
  <si>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</si>
  <si>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</si>
  <si>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</si>
  <si>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</si>
  <si>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</si>
  <si>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</si>
  <si>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</si>
  <si>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</si>
  <si>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</si>
  <si>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</si>
  <si>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</si>
  <si>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</si>
  <si>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</si>
  <si>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</si>
  <si>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</si>
  <si>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</si>
  <si>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</si>
  <si>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</si>
  <si>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</si>
  <si>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</si>
  <si>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</si>
  <si>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</si>
  <si>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</si>
  <si>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</si>
  <si>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</si>
  <si>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</si>
  <si>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</si>
  <si>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</si>
  <si>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</si>
  <si>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</si>
  <si>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</si>
  <si>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</si>
  <si>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</si>
  <si>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</si>
  <si>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</si>
  <si>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</si>
  <si>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</si>
  <si>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</si>
  <si>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</si>
  <si>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</si>
  <si>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</si>
  <si>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</si>
  <si>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</si>
  <si>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</si>
  <si>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</si>
  <si>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</si>
  <si>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</si>
  <si>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</si>
  <si>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</si>
  <si>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</si>
  <si>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</si>
  <si>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</si>
  <si>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</si>
  <si>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</si>
  <si>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</si>
  <si>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</si>
  <si>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</si>
  <si>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</si>
  <si>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</si>
  <si>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</si>
  <si>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</si>
  <si>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</si>
  <si>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</si>
  <si>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</si>
  <si>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</si>
  <si>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</si>
  <si>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</si>
  <si>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</si>
  <si>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</si>
  <si>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</si>
  <si>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</si>
  <si>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</si>
  <si>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</si>
  <si>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</si>
  <si>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</si>
  <si>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</si>
  <si>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</si>
  <si>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</si>
  <si>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</si>
  <si>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</si>
  <si>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</si>
  <si>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</si>
  <si>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</si>
  <si>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</si>
  <si>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</si>
  <si>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</si>
  <si>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</si>
  <si>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</si>
  <si>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</si>
  <si>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</si>
  <si>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</si>
  <si>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</si>
  <si>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</si>
  <si>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</si>
  <si>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</si>
  <si>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</si>
  <si>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</si>
  <si>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</si>
  <si>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</si>
  <si>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</si>
  <si>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</si>
  <si>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</si>
  <si>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</si>
  <si>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</si>
  <si>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</si>
  <si>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</si>
  <si>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</si>
  <si>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</si>
  <si>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</si>
  <si>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</si>
  <si>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</si>
  <si>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</si>
  <si>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</si>
  <si>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</si>
  <si>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</si>
  <si>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</si>
  <si>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</si>
  <si>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</si>
  <si>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</si>
  <si>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</si>
  <si>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</si>
  <si>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</si>
  <si>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</si>
  <si>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</si>
  <si>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</si>
  <si>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</si>
  <si>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</si>
  <si>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</si>
  <si>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</si>
  <si>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</si>
  <si>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</si>
  <si>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</si>
  <si>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</si>
  <si>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</si>
  <si>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</si>
  <si>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</si>
  <si>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</si>
  <si>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</si>
  <si>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</si>
  <si>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</si>
  <si>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</si>
  <si>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</si>
  <si>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</si>
  <si>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</si>
  <si>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</si>
  <si>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</si>
  <si>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</si>
  <si>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</si>
  <si>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</si>
  <si>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</si>
  <si>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</si>
  <si>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</si>
  <si>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</si>
  <si>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</si>
  <si>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</si>
  <si>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</si>
  <si>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</si>
  <si>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</si>
  <si>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</si>
  <si>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</si>
  <si>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</si>
  <si>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</si>
  <si>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</si>
  <si>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</si>
  <si>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</si>
  <si>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</si>
  <si>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</si>
  <si>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</si>
  <si>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</si>
  <si>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</si>
  <si>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</si>
  <si>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</si>
  <si>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</si>
  <si>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</si>
  <si>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</si>
  <si>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</si>
  <si>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</si>
  <si>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</si>
  <si>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</si>
  <si>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</si>
  <si>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</si>
  <si>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</si>
  <si>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</si>
  <si>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</si>
  <si>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</si>
  <si>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</si>
  <si>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</si>
  <si>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</si>
  <si>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</si>
  <si>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</si>
  <si>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</si>
  <si>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</si>
  <si>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</si>
  <si>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</si>
  <si>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</si>
  <si>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</si>
  <si>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</si>
  <si>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</si>
  <si>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</si>
  <si>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</si>
  <si>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</si>
  <si>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</si>
  <si>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</si>
  <si>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</si>
  <si>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</si>
  <si>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</si>
  <si>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</si>
  <si>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</si>
  <si>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</si>
  <si>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</si>
  <si>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</si>
  <si>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</si>
  <si>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</si>
  <si>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</si>
  <si>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</si>
  <si>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</si>
  <si>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</si>
  <si>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</si>
  <si>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</si>
  <si>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</si>
  <si>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</si>
  <si>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</si>
  <si>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</si>
  <si>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</si>
  <si>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</si>
  <si>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</si>
  <si>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</si>
  <si>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</si>
  <si>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</si>
  <si>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</si>
  <si>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</si>
  <si>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</si>
  <si>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</si>
  <si>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</si>
  <si>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</si>
  <si>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</si>
  <si>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</si>
  <si>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</si>
  <si>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</si>
  <si>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</si>
  <si>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</si>
  <si>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</si>
  <si>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</si>
  <si>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</si>
  <si>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</si>
  <si>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</si>
  <si>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</si>
  <si>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</si>
  <si>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</si>
  <si>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</si>
  <si>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</si>
  <si>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</si>
  <si>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</si>
  <si>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</si>
  <si>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</si>
  <si>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</si>
  <si>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</si>
  <si>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</si>
  <si>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</si>
  <si>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</si>
  <si>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</si>
  <si>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</si>
  <si>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</si>
  <si>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</si>
  <si>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</si>
  <si>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</si>
  <si>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</si>
  <si>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</si>
  <si>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</si>
  <si>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</si>
  <si>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</si>
  <si>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</si>
  <si>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</si>
  <si>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</si>
  <si>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</si>
  <si>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</si>
  <si>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</si>
  <si>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</si>
  <si>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</si>
  <si>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</si>
  <si>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</si>
  <si>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</si>
  <si>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</si>
  <si>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</si>
  <si>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</si>
  <si>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</si>
  <si>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</si>
  <si>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</si>
  <si>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</si>
  <si>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</si>
  <si>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</si>
  <si>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</si>
  <si>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</si>
  <si>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</si>
  <si>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</si>
  <si>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</si>
  <si>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</si>
  <si>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</si>
  <si>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</si>
  <si>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</si>
  <si>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</si>
  <si>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</si>
  <si>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</si>
  <si>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</si>
  <si>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</si>
  <si>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</si>
  <si>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</si>
  <si>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</si>
  <si>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</si>
  <si>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</si>
  <si>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</si>
  <si>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</si>
  <si>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</si>
  <si>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</si>
  <si>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</si>
  <si>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</si>
  <si>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</si>
  <si>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</si>
  <si>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</si>
  <si>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</si>
  <si>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</si>
  <si>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</si>
  <si>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</si>
  <si>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</si>
  <si>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</si>
  <si>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</si>
  <si>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</si>
  <si>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</si>
  <si>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</si>
  <si>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</si>
  <si>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</si>
  <si>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</si>
  <si>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</si>
  <si>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</si>
  <si>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</si>
  <si>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</si>
  <si>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</si>
  <si>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</si>
  <si>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</si>
  <si>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</si>
  <si>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</si>
  <si>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</si>
  <si>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</si>
  <si>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</si>
  <si>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</si>
  <si>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</si>
  <si>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</si>
  <si>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</si>
  <si>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</si>
  <si>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</si>
  <si>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</si>
  <si>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</si>
  <si>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</si>
  <si>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</si>
  <si>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</si>
  <si>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</si>
  <si>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</si>
  <si>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</si>
  <si>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</si>
  <si>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</si>
  <si>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</si>
  <si>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</si>
  <si>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</si>
  <si>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</si>
  <si>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</si>
  <si>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</si>
  <si>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</si>
  <si>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</si>
  <si>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</si>
  <si>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</si>
  <si>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</si>
  <si>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</si>
  <si>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</si>
  <si>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</si>
  <si>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</si>
  <si>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</si>
  <si>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</si>
  <si>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</si>
  <si>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</si>
  <si>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</si>
  <si>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</si>
  <si>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</si>
  <si>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</si>
  <si>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</si>
  <si>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</si>
  <si>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</si>
  <si>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</si>
  <si>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</si>
  <si>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</si>
  <si>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</si>
  <si>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</si>
  <si>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</si>
  <si>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</si>
  <si>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</si>
  <si>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</si>
  <si>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</si>
  <si>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</si>
  <si>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</si>
  <si>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</si>
  <si>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</si>
  <si>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</si>
  <si>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</si>
  <si>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</si>
  <si>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</si>
  <si>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</si>
  <si>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</si>
  <si>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</si>
  <si>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</si>
  <si>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</si>
  <si>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</si>
  <si>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</si>
  <si>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</si>
  <si>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</si>
  <si>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</si>
  <si>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</si>
  <si>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</si>
  <si>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</si>
  <si>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</si>
  <si>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</si>
  <si>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</si>
  <si>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</si>
  <si>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</si>
  <si>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</si>
  <si>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</si>
  <si>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</si>
  <si>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</si>
  <si>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</si>
  <si>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</si>
  <si>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</si>
  <si>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</si>
  <si>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</si>
  <si>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</si>
  <si>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</si>
  <si>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</si>
  <si>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</si>
  <si>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</si>
  <si>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</si>
  <si>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</si>
  <si>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</si>
  <si>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</si>
  <si>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</si>
  <si>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</si>
  <si>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</si>
  <si>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</si>
  <si>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</si>
  <si>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</si>
  <si>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</si>
  <si>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</si>
  <si>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</si>
  <si>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</si>
  <si>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</si>
  <si>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</si>
  <si>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</si>
  <si>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</si>
  <si>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</si>
  <si>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</si>
  <si>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</si>
  <si>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</si>
  <si>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</si>
  <si>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</si>
  <si>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</si>
  <si>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</si>
  <si>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</si>
  <si>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</si>
  <si>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</si>
  <si>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</si>
  <si>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</si>
  <si>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</si>
  <si>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</si>
  <si>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</si>
  <si>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</si>
  <si>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</si>
  <si>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</si>
  <si>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</si>
  <si>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</si>
  <si>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</si>
  <si>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</si>
  <si>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</si>
  <si>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</si>
  <si>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</si>
  <si>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</si>
  <si>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</si>
  <si>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</si>
  <si>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</si>
  <si>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</si>
  <si>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</si>
  <si>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</si>
  <si>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</si>
  <si>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</si>
  <si>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</si>
  <si>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</si>
  <si>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</si>
  <si>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</si>
  <si>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</si>
  <si>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</si>
  <si>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</si>
  <si>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</si>
  <si>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</si>
  <si>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</si>
  <si>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</si>
  <si>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</si>
  <si>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</si>
  <si>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</si>
  <si>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</si>
  <si>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</si>
  <si>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</si>
  <si>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</si>
  <si>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</si>
  <si>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</si>
  <si>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</si>
  <si>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</si>
  <si>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</si>
  <si>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</si>
  <si>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</si>
  <si>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</si>
  <si>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</si>
  <si>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</si>
  <si>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</si>
  <si>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</si>
  <si>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</si>
  <si>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</si>
  <si>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</si>
  <si>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</si>
  <si>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</si>
  <si>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</si>
  <si>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</si>
  <si>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</si>
  <si>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</si>
  <si>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</si>
  <si>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</si>
  <si>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</si>
  <si>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</si>
  <si>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</si>
  <si>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</si>
  <si>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</si>
  <si>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</si>
  <si>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</si>
  <si>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</si>
  <si>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</si>
  <si>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</si>
  <si>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</si>
  <si>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</si>
  <si>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</si>
  <si>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</si>
  <si>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</si>
  <si>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</si>
  <si>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</si>
  <si>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</si>
  <si>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</si>
  <si>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</si>
  <si>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</si>
  <si>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</si>
  <si>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</si>
  <si>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</si>
  <si>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</si>
  <si>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</si>
  <si>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</si>
  <si>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</si>
  <si>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</si>
  <si>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</si>
  <si>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</si>
  <si>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</si>
  <si>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</si>
  <si>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</si>
  <si>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</si>
  <si>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</si>
  <si>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</si>
  <si>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</si>
  <si>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</si>
  <si>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</si>
  <si>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</si>
  <si>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</si>
  <si>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</si>
  <si>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</si>
  <si>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</si>
  <si>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</si>
  <si>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</si>
  <si>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</si>
  <si>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</si>
  <si>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</si>
  <si>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</si>
  <si>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</si>
  <si>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</si>
  <si>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</si>
  <si>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</si>
  <si>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</si>
  <si>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</si>
  <si>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</si>
  <si>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</si>
  <si>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</si>
  <si>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</si>
  <si>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</si>
  <si>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</si>
  <si>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</si>
  <si>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</si>
  <si>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</si>
  <si>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</si>
  <si>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</si>
  <si>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</si>
  <si>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</si>
  <si>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</si>
  <si>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</si>
  <si>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</si>
  <si>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</si>
  <si>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</si>
  <si>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</si>
  <si>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</si>
  <si>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</si>
  <si>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</si>
  <si>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</si>
  <si>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</si>
  <si>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</si>
  <si>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</si>
  <si>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</si>
  <si>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</si>
  <si>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</si>
  <si>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</si>
  <si>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</si>
  <si>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</si>
  <si>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</si>
  <si>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</si>
  <si>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</si>
  <si>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</si>
  <si>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</si>
  <si>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</si>
  <si>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</si>
  <si>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</si>
  <si>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</si>
  <si>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</si>
  <si>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</si>
  <si>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</si>
  <si>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</si>
  <si>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</si>
  <si>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</si>
  <si>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</si>
  <si>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</si>
  <si>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</si>
  <si>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</si>
  <si>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</si>
  <si>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</si>
  <si>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</si>
  <si>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</si>
  <si>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</si>
  <si>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</si>
  <si>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</si>
  <si>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</si>
  <si>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</si>
  <si>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</si>
  <si>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</si>
  <si>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</si>
  <si>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</si>
  <si>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</si>
  <si>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</si>
  <si>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</si>
  <si>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</si>
  <si>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</si>
  <si>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</si>
  <si>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</si>
  <si>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</si>
  <si>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</si>
  <si>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</si>
  <si>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</si>
  <si>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</si>
  <si>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</si>
  <si>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</si>
  <si>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</si>
  <si>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</si>
  <si>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</si>
  <si>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</si>
  <si>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</si>
  <si>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</si>
  <si>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</si>
  <si>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</si>
  <si>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</si>
  <si>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</si>
  <si>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</si>
  <si>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</si>
  <si>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</si>
  <si>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</si>
  <si>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</si>
  <si>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</si>
  <si>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</si>
  <si>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</si>
  <si>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</si>
  <si>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</si>
  <si>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</si>
  <si>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</si>
  <si>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</si>
  <si>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</si>
  <si>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</si>
  <si>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</si>
  <si>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</si>
  <si>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</si>
  <si>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</si>
  <si>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</si>
  <si>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</si>
  <si>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</si>
  <si>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</si>
  <si>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</si>
  <si>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</si>
  <si>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</si>
  <si>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</si>
  <si>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</si>
  <si>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</si>
  <si>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</si>
  <si>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</si>
  <si>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</si>
  <si>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</si>
  <si>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</si>
  <si>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</si>
  <si>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</si>
  <si>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</si>
  <si>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</si>
  <si>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</si>
  <si>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</si>
  <si>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</si>
  <si>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</si>
  <si>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</si>
  <si>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</si>
  <si>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</si>
  <si>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</si>
  <si>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</si>
  <si>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</si>
  <si>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</si>
  <si>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</si>
  <si>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</si>
  <si>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</si>
  <si>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</si>
  <si>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</si>
  <si>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</si>
  <si>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</si>
  <si>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</si>
  <si>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</si>
  <si>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</si>
  <si>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</si>
  <si>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</si>
  <si>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</si>
  <si>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</si>
  <si>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</si>
  <si>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</si>
  <si>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</si>
  <si>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</si>
  <si>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</si>
  <si>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</si>
  <si>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</si>
  <si>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</si>
  <si>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</si>
  <si>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</si>
  <si>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</si>
  <si>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</si>
  <si>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</si>
  <si>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</si>
  <si>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</si>
  <si>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</si>
  <si>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</si>
  <si>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</si>
  <si>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</si>
  <si>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</si>
  <si>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</si>
  <si>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</si>
  <si>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</si>
  <si>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</si>
  <si>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</si>
  <si>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</si>
  <si>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</si>
  <si>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</si>
  <si>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</si>
  <si>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</si>
  <si>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</si>
  <si>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</si>
  <si>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</si>
  <si>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</si>
  <si>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</si>
  <si>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</si>
  <si>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</si>
  <si>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</si>
  <si>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</si>
  <si>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</si>
  <si>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</si>
  <si>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</si>
  <si>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</si>
  <si>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</si>
  <si>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</si>
  <si>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</si>
  <si>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</si>
  <si>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</si>
  <si>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</si>
  <si>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</si>
  <si>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</si>
  <si>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</si>
  <si>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</si>
  <si>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</si>
  <si>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</si>
  <si>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</si>
  <si>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</si>
  <si>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</si>
  <si>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</si>
  <si>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</si>
  <si>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</si>
  <si>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</si>
  <si>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</si>
  <si>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</si>
  <si>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</si>
  <si>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</si>
  <si>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</si>
  <si>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</si>
  <si>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</si>
  <si>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</si>
  <si>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</si>
  <si>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</si>
  <si>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</si>
  <si>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</si>
  <si>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</si>
  <si>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</si>
  <si>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</si>
  <si>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</si>
  <si>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</si>
  <si>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</si>
  <si>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</si>
  <si>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</si>
  <si>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</si>
  <si>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</si>
  <si>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</si>
  <si>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</si>
  <si>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</si>
  <si>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</si>
  <si>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</si>
  <si>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</si>
  <si>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</si>
  <si>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</si>
  <si>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</si>
  <si>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</si>
  <si>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</si>
  <si>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</si>
  <si>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</si>
  <si>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</si>
  <si>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</si>
  <si>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</si>
  <si>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</si>
  <si>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</si>
  <si>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</si>
  <si>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</si>
  <si>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</si>
  <si>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</si>
  <si>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</si>
  <si>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</si>
  <si>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</si>
  <si>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</si>
  <si>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</si>
  <si>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</si>
  <si>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</si>
  <si>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</si>
  <si>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</si>
  <si>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</si>
  <si>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</si>
  <si>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</si>
  <si>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</si>
  <si>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</si>
  <si>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</si>
  <si>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</si>
  <si>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</si>
  <si>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</si>
  <si>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</si>
  <si>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</si>
  <si>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</si>
  <si>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</si>
  <si>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</si>
  <si>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</si>
  <si>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</si>
  <si>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</si>
  <si>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</si>
  <si>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</si>
  <si>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</si>
  <si>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</si>
  <si>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</si>
  <si>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</si>
  <si>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</si>
  <si>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</si>
  <si>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</si>
  <si>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</si>
  <si>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</si>
  <si>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</si>
  <si>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</si>
  <si>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</si>
  <si>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</si>
  <si>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</si>
  <si>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</si>
  <si>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</si>
  <si>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</si>
  <si>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</si>
  <si>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</si>
  <si>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</si>
  <si>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</si>
  <si>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</si>
  <si>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</si>
  <si>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</si>
  <si>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</si>
  <si>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</si>
  <si>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</si>
  <si>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</si>
  <si>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</si>
  <si>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</si>
  <si>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</si>
  <si>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</si>
  <si>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</si>
  <si>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</si>
  <si>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</si>
  <si>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</si>
  <si>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</si>
  <si>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</si>
  <si>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</si>
  <si>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</si>
  <si>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</si>
  <si>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</si>
  <si>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</si>
  <si>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</si>
  <si>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</si>
  <si>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</si>
  <si>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</si>
  <si>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</si>
  <si>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</si>
  <si>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</si>
  <si>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</si>
  <si>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</si>
  <si>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</si>
  <si>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</si>
  <si>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</si>
  <si>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</si>
  <si>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</si>
  <si>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</si>
  <si>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</si>
  <si>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</si>
  <si>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</si>
  <si>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</si>
  <si>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</si>
  <si>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</si>
  <si>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</si>
  <si>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</si>
  <si>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</si>
  <si>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</si>
  <si>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</si>
  <si>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</si>
  <si>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</si>
  <si>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</si>
  <si>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</si>
  <si>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</si>
  <si>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</si>
  <si>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</si>
  <si>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</si>
  <si>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</si>
  <si>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</si>
  <si>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</si>
  <si>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</si>
  <si>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</si>
  <si>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</si>
  <si>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</si>
  <si>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</si>
  <si>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</si>
  <si>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</si>
  <si>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</si>
  <si>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</si>
  <si>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</si>
  <si>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</si>
  <si>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</si>
  <si>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</si>
  <si>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</si>
  <si>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</si>
  <si>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</si>
  <si>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</si>
  <si>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</si>
  <si>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</si>
  <si>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</si>
  <si>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</si>
  <si>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</si>
  <si>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</si>
  <si>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</si>
  <si>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</si>
  <si>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</si>
  <si>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</si>
  <si>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</si>
  <si>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</si>
  <si>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</si>
  <si>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</si>
  <si>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</si>
  <si>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</si>
  <si>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</si>
  <si>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</si>
  <si>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</si>
  <si>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</si>
  <si>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</si>
  <si>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</si>
  <si>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</si>
  <si>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</si>
  <si>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</si>
  <si>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</si>
  <si>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</si>
  <si>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</si>
  <si>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</si>
  <si>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</si>
  <si>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</si>
  <si>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</si>
  <si>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</si>
  <si>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</si>
  <si>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</si>
  <si>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</si>
  <si>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</si>
  <si>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</si>
  <si>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</si>
  <si>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</si>
  <si>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</si>
  <si>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</si>
  <si>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</si>
  <si>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</si>
  <si>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</si>
  <si>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</si>
  <si>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</si>
  <si>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</si>
  <si>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</si>
  <si>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</si>
  <si>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</si>
  <si>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</si>
  <si>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</si>
  <si>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</si>
  <si>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</si>
  <si>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</si>
  <si>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</si>
  <si>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</si>
  <si>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</si>
  <si>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</si>
  <si>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</si>
  <si>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</si>
  <si>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</si>
  <si>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</si>
  <si>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</si>
  <si>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</si>
  <si>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</si>
  <si>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</si>
  <si>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</si>
  <si>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</si>
  <si>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</si>
  <si>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</si>
  <si>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</si>
  <si>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</si>
  <si>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</si>
  <si>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</si>
  <si>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</si>
  <si>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</si>
  <si>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</si>
  <si>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</si>
  <si>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</si>
  <si>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</si>
  <si>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</si>
  <si>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</si>
  <si>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</si>
  <si>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</si>
  <si>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</si>
  <si>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</si>
  <si>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</si>
  <si>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</si>
  <si>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</si>
  <si>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</si>
  <si>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</si>
  <si>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</si>
  <si>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</si>
  <si>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</si>
  <si>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</si>
  <si>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</si>
  <si>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</si>
  <si>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</si>
  <si>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</si>
  <si>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</si>
  <si>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</si>
  <si>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</si>
  <si>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</si>
  <si>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</si>
  <si>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</si>
  <si>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</si>
  <si>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</si>
  <si>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</si>
  <si>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</si>
  <si>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</si>
  <si>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</si>
  <si>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</si>
  <si>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</si>
  <si>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</si>
  <si>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</si>
  <si>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</si>
  <si>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</si>
  <si>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</si>
  <si>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</si>
  <si>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</si>
  <si>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</si>
  <si>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</si>
  <si>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</si>
  <si>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</si>
  <si>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</si>
  <si>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</si>
  <si>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</si>
  <si>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</si>
  <si>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</si>
  <si>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</si>
  <si>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</si>
  <si>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</si>
  <si>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</si>
  <si>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</si>
  <si>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</si>
  <si>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</si>
  <si>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</si>
  <si>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</si>
  <si>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</si>
  <si>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</si>
  <si>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</si>
  <si>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</si>
  <si>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</si>
  <si>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</si>
  <si>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</si>
  <si>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</si>
  <si>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</si>
  <si>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</si>
  <si>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</si>
  <si>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</si>
  <si>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</si>
  <si>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</si>
  <si>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</si>
  <si>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</si>
  <si>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</si>
  <si>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</si>
  <si>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</si>
  <si>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</si>
  <si>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</si>
  <si>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</si>
  <si>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</si>
  <si>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</si>
  <si>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</si>
  <si>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</si>
  <si>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</si>
  <si>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</si>
  <si>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</si>
  <si>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</si>
  <si>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</si>
  <si>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</si>
  <si>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</si>
  <si>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</si>
  <si>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</si>
  <si>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</si>
  <si>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</si>
  <si>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</si>
  <si>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</si>
  <si>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</si>
  <si>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</si>
  <si>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</si>
  <si>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</si>
  <si>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</si>
  <si>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</si>
  <si>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</si>
  <si>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</si>
  <si>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</si>
  <si>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</si>
  <si>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</si>
  <si>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</si>
  <si>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</si>
  <si>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</si>
  <si>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</si>
  <si>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</si>
  <si>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</si>
  <si>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</si>
  <si>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</si>
  <si>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</si>
  <si>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</si>
  <si>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</si>
  <si>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</si>
  <si>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</si>
  <si>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</si>
  <si>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</si>
  <si>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</si>
  <si>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</si>
  <si>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</si>
  <si>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</si>
  <si>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</si>
  <si>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</si>
  <si>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</si>
  <si>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</si>
  <si>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</si>
  <si>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</si>
  <si>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</si>
  <si>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</si>
  <si>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</si>
  <si>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</si>
  <si>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</si>
  <si>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</si>
  <si>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</si>
  <si>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</si>
  <si>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</si>
  <si>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</si>
  <si>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</si>
  <si>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</si>
  <si>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</si>
  <si>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</si>
  <si>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</si>
  <si>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</si>
  <si>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</si>
  <si>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</si>
  <si>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</si>
  <si>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</si>
  <si>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</si>
  <si>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</si>
  <si>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</si>
  <si>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</si>
  <si>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</si>
  <si>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</si>
  <si>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</si>
  <si>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</si>
  <si>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</si>
  <si>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</si>
  <si>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</si>
  <si>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</si>
  <si>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</si>
  <si>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</si>
  <si>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</si>
  <si>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</si>
  <si>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</si>
  <si>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</si>
  <si>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</si>
  <si>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</si>
  <si>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</si>
  <si>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</si>
  <si>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</si>
  <si>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</si>
  <si>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</si>
  <si>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</si>
  <si>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</si>
  <si>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</si>
  <si>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</si>
  <si>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</si>
  <si>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</si>
  <si>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</si>
  <si>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</si>
  <si>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</si>
  <si>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</si>
  <si>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</si>
  <si>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</si>
  <si>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</si>
  <si>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</si>
  <si>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</si>
  <si>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</si>
  <si>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</si>
  <si>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</si>
  <si>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</si>
  <si>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</si>
  <si>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</si>
  <si>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</si>
  <si>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</si>
  <si>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</si>
  <si>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</si>
  <si>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</si>
  <si>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</si>
  <si>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</si>
  <si>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</si>
  <si>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</si>
  <si>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</si>
  <si>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</si>
  <si>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</si>
  <si>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</si>
  <si>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</si>
  <si>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</si>
  <si>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</si>
  <si>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</si>
  <si>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</si>
  <si>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</si>
  <si>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</si>
  <si>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</si>
  <si>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</si>
  <si>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</si>
  <si>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</si>
  <si>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</si>
  <si>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</si>
  <si>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</si>
  <si>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</si>
  <si>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</si>
  <si>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</si>
  <si>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</si>
  <si>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</si>
  <si>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</si>
  <si>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</si>
  <si>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</si>
  <si>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</si>
  <si>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</si>
  <si>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</si>
  <si>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</si>
  <si>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</si>
  <si>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</si>
  <si>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</si>
  <si>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</si>
  <si>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</si>
  <si>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</si>
  <si>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</si>
  <si>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</si>
  <si>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</si>
  <si>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</si>
  <si>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</si>
  <si>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</si>
  <si>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</si>
  <si>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</si>
  <si>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</si>
  <si>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</si>
  <si>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</si>
  <si>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</si>
  <si>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</si>
  <si>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</si>
  <si>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</si>
  <si>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</si>
  <si>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</si>
  <si>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</si>
  <si>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</si>
  <si>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</si>
  <si>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</si>
  <si>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</si>
  <si>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</si>
  <si>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</si>
  <si>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</si>
  <si>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</si>
  <si>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</si>
  <si>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</si>
  <si>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</si>
  <si>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</si>
  <si>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</si>
  <si>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</si>
  <si>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</si>
  <si>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</si>
  <si>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</si>
  <si>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</si>
  <si>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</si>
  <si>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</si>
  <si>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</si>
  <si>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</si>
  <si>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</si>
  <si>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</si>
  <si>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</si>
  <si>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</si>
  <si>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</si>
  <si>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</si>
  <si>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</si>
  <si>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</si>
  <si>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</si>
  <si>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</si>
  <si>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</si>
  <si>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</si>
  <si>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</si>
  <si>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</si>
  <si>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</si>
  <si>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</si>
  <si>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</si>
  <si>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</si>
  <si>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</si>
  <si>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</si>
  <si>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</si>
  <si>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</si>
  <si>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</si>
  <si>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</si>
  <si>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</si>
  <si>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</si>
  <si>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</si>
  <si>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</si>
  <si>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</si>
  <si>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</si>
  <si>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</si>
  <si>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</si>
  <si>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</si>
  <si>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</si>
  <si>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</si>
  <si>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</si>
  <si>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</si>
  <si>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</si>
  <si>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</si>
  <si>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</si>
  <si>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</si>
  <si>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</si>
  <si>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</si>
  <si>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</si>
  <si>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</si>
  <si>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</si>
  <si>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</si>
  <si>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</si>
  <si>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</si>
  <si>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</si>
  <si>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</si>
  <si>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</si>
  <si>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</si>
  <si>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</si>
  <si>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</si>
  <si>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</si>
  <si>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</si>
  <si>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</si>
  <si>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</si>
  <si>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</si>
  <si>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</si>
  <si>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</si>
  <si>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</si>
  <si>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</si>
  <si>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</si>
  <si>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</si>
  <si>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</si>
  <si>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</si>
  <si>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</si>
  <si>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</si>
  <si>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</si>
  <si>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</si>
  <si>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</si>
  <si>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</si>
  <si>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</si>
  <si>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</si>
  <si>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</si>
  <si>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</si>
  <si>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</si>
  <si>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</si>
  <si>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</si>
  <si>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</si>
  <si>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</si>
  <si>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</si>
  <si>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</si>
  <si>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</si>
  <si>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</si>
  <si>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</si>
  <si>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</si>
  <si>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</si>
  <si>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</si>
  <si>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</si>
  <si>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</si>
  <si>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</si>
  <si>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</si>
  <si>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</si>
  <si>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</si>
  <si>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</si>
  <si>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</si>
  <si>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</si>
  <si>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</si>
  <si>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</si>
  <si>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</si>
  <si>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</si>
  <si>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</si>
  <si>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</si>
  <si>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</si>
  <si>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</si>
  <si>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</si>
  <si>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</si>
  <si>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</si>
  <si>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</si>
  <si>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</si>
  <si>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</si>
  <si>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</si>
  <si>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</si>
  <si>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</si>
  <si>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</si>
  <si>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</si>
  <si>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</si>
  <si>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</si>
  <si>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</si>
  <si>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</si>
  <si>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</si>
  <si>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</si>
  <si>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</si>
  <si>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</si>
  <si>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</si>
  <si>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</si>
  <si>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</si>
  <si>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</si>
  <si>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</si>
  <si>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</si>
  <si>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</si>
  <si>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</si>
  <si>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</si>
  <si>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</si>
  <si>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</si>
  <si>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</si>
  <si>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</si>
  <si>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</si>
  <si>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</si>
  <si>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</si>
  <si>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</si>
  <si>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</si>
  <si>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</si>
  <si>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</si>
  <si>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</si>
  <si>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</si>
  <si>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</si>
  <si>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</si>
  <si>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</si>
  <si>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</si>
  <si>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</si>
  <si>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</si>
  <si>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</si>
  <si>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</si>
  <si>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</si>
  <si>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</si>
  <si>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</si>
  <si>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</si>
  <si>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</si>
  <si>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</si>
  <si>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</si>
  <si>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</si>
  <si>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</si>
  <si>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</si>
  <si>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</si>
  <si>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</si>
  <si>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</si>
  <si>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</si>
  <si>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</si>
  <si>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</si>
  <si>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</si>
  <si>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</si>
  <si>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</si>
  <si>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</si>
  <si>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</si>
  <si>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</si>
  <si>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</si>
  <si>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</si>
  <si>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</si>
  <si>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</si>
  <si>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</si>
  <si>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</si>
  <si>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</si>
  <si>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</si>
  <si>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</si>
  <si>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</si>
  <si>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</si>
  <si>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</si>
  <si>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</si>
  <si>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</si>
  <si>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</si>
  <si>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</si>
  <si>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</si>
  <si>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</si>
  <si>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</si>
  <si>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</si>
  <si>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</si>
  <si>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</si>
  <si>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</si>
  <si>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</si>
  <si>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</si>
  <si>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</si>
  <si>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</si>
  <si>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</si>
  <si>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</si>
  <si>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</si>
  <si>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</si>
  <si>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</si>
  <si>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</si>
  <si>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</si>
  <si>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</si>
  <si>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</si>
  <si>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</si>
  <si>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</si>
  <si>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</si>
  <si>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</si>
  <si>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</si>
  <si>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</si>
  <si>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</si>
  <si>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</si>
  <si>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</si>
  <si>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</si>
  <si>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</si>
  <si>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</si>
  <si>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</si>
  <si>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</si>
  <si>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</si>
  <si>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</si>
  <si>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</si>
  <si>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</si>
  <si>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</si>
  <si>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</si>
  <si>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</si>
  <si>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</si>
  <si>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</si>
  <si>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</si>
  <si>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</si>
  <si>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</si>
  <si>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</si>
  <si>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</si>
  <si>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</si>
  <si>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</si>
  <si>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</si>
  <si>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</si>
  <si>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</si>
  <si>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</si>
  <si>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</si>
  <si>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</si>
  <si>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</si>
  <si>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</si>
  <si>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</si>
  <si>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</si>
  <si>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</si>
  <si>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</si>
  <si>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</si>
  <si>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</si>
  <si>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</si>
  <si>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</si>
  <si>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</si>
  <si>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</si>
  <si>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</si>
  <si>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</si>
  <si>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</si>
  <si>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</si>
  <si>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</si>
  <si>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</si>
  <si>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</si>
  <si>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</si>
  <si>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</si>
  <si>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</si>
  <si>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</si>
  <si>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</si>
  <si>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</si>
  <si>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</si>
  <si>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</si>
  <si>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</si>
  <si>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</si>
  <si>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</si>
  <si>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</si>
  <si>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</si>
  <si>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</si>
  <si>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</si>
  <si>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</si>
  <si>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</si>
  <si>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</si>
  <si>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</si>
  <si>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</si>
  <si>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</si>
  <si>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</si>
  <si>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</si>
  <si>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</si>
  <si>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</si>
  <si>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</si>
  <si>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</si>
  <si>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</si>
  <si>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</si>
  <si>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</si>
  <si>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</si>
  <si>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</si>
  <si>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</si>
  <si>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</si>
  <si>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</si>
  <si>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</si>
  <si>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</si>
  <si>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</si>
  <si>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</si>
  <si>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</si>
  <si>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</si>
  <si>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</si>
  <si>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</si>
  <si>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</si>
  <si>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</si>
  <si>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</si>
  <si>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</si>
  <si>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</si>
  <si>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</si>
  <si>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</si>
  <si>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</si>
  <si>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</si>
  <si>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</si>
  <si>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</si>
  <si>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</si>
  <si>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</si>
  <si>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</si>
  <si>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</si>
  <si>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</si>
  <si>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</si>
  <si>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</si>
  <si>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</si>
  <si>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</si>
  <si>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</si>
  <si>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</si>
  <si>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</si>
  <si>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</si>
  <si>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</si>
  <si>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</si>
  <si>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</si>
  <si>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</si>
  <si>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</si>
  <si>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</si>
  <si>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</si>
  <si>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</si>
  <si>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</si>
  <si>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</si>
  <si>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</si>
  <si>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</si>
  <si>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</si>
  <si>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</si>
  <si>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</si>
  <si>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</si>
  <si>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</si>
  <si>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</si>
  <si>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</si>
  <si>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</si>
  <si>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</si>
  <si>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</si>
  <si>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</si>
  <si>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</si>
  <si>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</si>
  <si>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</si>
  <si>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</si>
  <si>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</si>
  <si>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</si>
  <si>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</si>
  <si>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</si>
  <si>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</si>
  <si>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</si>
  <si>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</si>
  <si>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</si>
  <si>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</si>
  <si>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</si>
  <si>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</si>
  <si>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</si>
  <si>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</si>
  <si>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</si>
  <si>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</si>
  <si>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</si>
  <si>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</si>
  <si>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</si>
  <si>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</si>
  <si>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</si>
  <si>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</si>
  <si>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</si>
  <si>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</si>
  <si>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</si>
  <si>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</si>
  <si>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</si>
  <si>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</si>
  <si>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</si>
  <si>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</si>
  <si>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</si>
  <si>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</si>
  <si>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</si>
  <si>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</si>
  <si>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</si>
  <si>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</si>
  <si>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</si>
  <si>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</si>
  <si>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</si>
  <si>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</si>
  <si>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</si>
  <si>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</si>
  <si>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</si>
  <si>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</si>
  <si>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</si>
  <si>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</si>
  <si>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</si>
  <si>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</si>
  <si>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</si>
  <si>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</si>
  <si>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</si>
  <si>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</si>
  <si>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</si>
  <si>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</si>
  <si>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</si>
  <si>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</si>
  <si>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</si>
  <si>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</si>
  <si>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</si>
  <si>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</si>
  <si>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</si>
  <si>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</si>
  <si>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</si>
  <si>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</si>
  <si>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</si>
  <si>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</si>
  <si>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</si>
  <si>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</si>
  <si>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</si>
  <si>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</si>
  <si>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</si>
  <si>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</si>
  <si>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</si>
  <si>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</si>
  <si>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</si>
  <si>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</si>
  <si>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</si>
  <si>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</si>
  <si>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</si>
  <si>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</si>
  <si>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</si>
  <si>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</si>
  <si>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</si>
  <si>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</si>
  <si>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</si>
  <si>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</si>
  <si>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</si>
  <si>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</si>
  <si>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</si>
  <si>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</si>
  <si>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</si>
  <si>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</si>
  <si>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</si>
  <si>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</si>
  <si>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</si>
  <si>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</si>
  <si>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</si>
  <si>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</si>
  <si>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</si>
  <si>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</si>
  <si>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</si>
  <si>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</si>
  <si>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</si>
  <si>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</si>
  <si>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</si>
  <si>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</si>
  <si>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</si>
  <si>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</si>
  <si>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</si>
  <si>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</si>
  <si>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</si>
  <si>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</si>
  <si>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</si>
  <si>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</si>
  <si>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</si>
  <si>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</si>
  <si>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</si>
  <si>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</si>
  <si>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</si>
  <si>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</si>
  <si>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</si>
  <si>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</si>
  <si>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</si>
  <si>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</si>
  <si>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</si>
  <si>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</si>
  <si>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</si>
  <si>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</si>
  <si>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</si>
  <si>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</si>
  <si>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</si>
  <si>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</si>
  <si>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</si>
  <si>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</si>
  <si>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</si>
  <si>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</si>
  <si>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</si>
  <si>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</si>
  <si>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</si>
  <si>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</si>
  <si>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</si>
  <si>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</si>
  <si>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</si>
  <si>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</si>
  <si>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</si>
  <si>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</si>
  <si>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</si>
  <si>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</si>
  <si>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</si>
  <si>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</si>
  <si>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</si>
  <si>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</si>
  <si>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</si>
  <si>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</si>
  <si>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</si>
  <si>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</si>
  <si>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</si>
  <si>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</si>
  <si>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</si>
  <si>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</si>
  <si>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</si>
  <si>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</si>
  <si>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</si>
  <si>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</si>
  <si>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</si>
  <si>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</si>
  <si>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</si>
  <si>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</si>
  <si>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</si>
  <si>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</si>
  <si>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</si>
  <si>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</si>
  <si>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</si>
  <si>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</si>
  <si>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</si>
  <si>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</si>
  <si>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</si>
  <si>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</si>
  <si>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</si>
  <si>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</si>
  <si>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</si>
  <si>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</si>
  <si>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</si>
  <si>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</si>
  <si>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</si>
  <si>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</si>
  <si>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</si>
  <si>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</si>
  <si>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</si>
  <si>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</si>
  <si>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</si>
  <si>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</si>
  <si>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</si>
  <si>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</si>
  <si>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</si>
  <si>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</si>
  <si>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</si>
  <si>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</si>
  <si>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</si>
  <si>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</si>
  <si>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</si>
  <si>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</si>
  <si>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</si>
  <si>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</si>
  <si>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</si>
  <si>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</si>
  <si>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</si>
  <si>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</si>
  <si>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</si>
  <si>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</si>
  <si>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</si>
  <si>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</si>
  <si>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</si>
  <si>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</si>
  <si>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</si>
  <si>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</si>
  <si>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</si>
  <si>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</si>
  <si>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</si>
  <si>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</si>
  <si>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</si>
  <si>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</si>
  <si>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</si>
  <si>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</si>
  <si>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</si>
  <si>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</si>
  <si>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</si>
  <si>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</si>
  <si>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</si>
  <si>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</si>
  <si>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</si>
  <si>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</si>
  <si>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</si>
  <si>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</si>
  <si>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</si>
  <si>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</si>
  <si>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</si>
  <si>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</si>
  <si>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</si>
  <si>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</si>
  <si>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</si>
  <si>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</si>
  <si>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</si>
  <si>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</si>
  <si>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</si>
  <si>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</si>
  <si>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</si>
  <si>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</si>
  <si>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</si>
  <si>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</si>
  <si>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</si>
  <si>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</si>
  <si>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</si>
  <si>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</si>
  <si>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</si>
  <si>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</si>
  <si>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</si>
  <si>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</si>
  <si>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</si>
  <si>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</si>
  <si>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</si>
  <si>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</si>
  <si>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</si>
  <si>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</si>
  <si>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</si>
  <si>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</si>
  <si>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</si>
  <si>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</si>
  <si>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</si>
  <si>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</si>
  <si>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</si>
  <si>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</si>
  <si>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</si>
  <si>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</si>
  <si>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</si>
  <si>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</si>
  <si>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</si>
  <si>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</si>
  <si>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</si>
  <si>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</si>
  <si>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</si>
  <si>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</si>
  <si>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</si>
  <si>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</si>
  <si>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</si>
  <si>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</si>
  <si>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</si>
  <si>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</si>
  <si>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</si>
  <si>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</si>
  <si>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</si>
  <si>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</si>
  <si>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</si>
  <si>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</si>
  <si>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</si>
  <si>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</si>
  <si>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</si>
  <si>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</si>
  <si>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</si>
  <si>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</si>
  <si>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</si>
  <si>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</si>
  <si>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</si>
  <si>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</si>
  <si>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</si>
  <si>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</si>
  <si>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</si>
  <si>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</si>
  <si>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</si>
  <si>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</si>
  <si>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</si>
  <si>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</si>
  <si>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</si>
  <si>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</si>
  <si>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</si>
  <si>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</si>
  <si>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</si>
  <si>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</si>
  <si>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</si>
  <si>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</si>
  <si>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</si>
  <si>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</si>
  <si>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</si>
  <si>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</si>
  <si>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</si>
  <si>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</si>
  <si>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</si>
  <si>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</si>
  <si>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</si>
  <si>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</si>
  <si>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</si>
  <si>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</si>
  <si>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</si>
  <si>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</si>
  <si>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</si>
  <si>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</si>
  <si>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</si>
  <si>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</si>
  <si>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</si>
  <si>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</si>
  <si>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</si>
  <si>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</si>
  <si>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</si>
  <si>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</si>
  <si>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</si>
  <si>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</si>
  <si>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</si>
  <si>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</si>
  <si>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</si>
  <si>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</si>
  <si>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</si>
  <si>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</si>
  <si>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</si>
  <si>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</si>
  <si>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</si>
  <si>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</si>
  <si>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</si>
  <si>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</si>
  <si>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</si>
  <si>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</si>
  <si>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</si>
  <si>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</si>
  <si>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</si>
  <si>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</si>
  <si>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</si>
  <si>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</si>
  <si>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</si>
  <si>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</si>
  <si>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</si>
  <si>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</si>
  <si>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</si>
  <si>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</si>
  <si>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</si>
  <si>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</si>
  <si>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</si>
  <si>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</si>
  <si>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</si>
  <si>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</si>
  <si>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</si>
  <si>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</si>
  <si>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</si>
  <si>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</si>
  <si>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</si>
  <si>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</si>
  <si>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</si>
  <si>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</si>
  <si>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</si>
  <si>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</si>
  <si>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</si>
  <si>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</si>
  <si>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</si>
  <si>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</si>
  <si>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</si>
  <si>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</si>
  <si>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</si>
  <si>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</si>
  <si>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</si>
  <si>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</si>
  <si>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</si>
  <si>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</si>
  <si>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</si>
  <si>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</si>
  <si>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</si>
  <si>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</si>
  <si>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</si>
  <si>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</si>
  <si>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</si>
  <si>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</si>
  <si>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</si>
  <si>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</si>
  <si>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</si>
  <si>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</si>
  <si>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</si>
  <si>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</si>
  <si>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</si>
  <si>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</si>
  <si>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</si>
  <si>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</si>
  <si>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</si>
  <si>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</si>
  <si>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</si>
  <si>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</si>
  <si>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</si>
  <si>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</si>
  <si>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</si>
  <si>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</si>
  <si>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</si>
  <si>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</si>
  <si>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</si>
  <si>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</si>
  <si>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</si>
  <si>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</si>
  <si>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</si>
  <si>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</si>
  <si>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</si>
  <si>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</si>
  <si>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</si>
  <si>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</si>
  <si>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</si>
  <si>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</si>
  <si>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</si>
  <si>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</si>
  <si>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</si>
  <si>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</si>
  <si>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</si>
  <si>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</si>
  <si>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</si>
  <si>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</si>
  <si>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</si>
  <si>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</si>
  <si>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</si>
  <si>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</si>
  <si>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</si>
  <si>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</si>
  <si>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</si>
  <si>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</si>
  <si>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</si>
  <si>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</si>
  <si>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</si>
  <si>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</si>
  <si>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</si>
  <si>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</si>
  <si>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</si>
  <si>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</si>
  <si>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</si>
  <si>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</si>
  <si>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</si>
  <si>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</si>
  <si>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</si>
  <si>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</si>
  <si>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</si>
  <si>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</si>
  <si>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</si>
  <si>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</si>
  <si>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</si>
  <si>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</si>
  <si>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</si>
  <si>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</si>
  <si>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</si>
  <si>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</si>
  <si>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</si>
  <si>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</si>
  <si>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</si>
  <si>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</si>
  <si>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</si>
  <si>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</si>
  <si>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</si>
  <si>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</si>
  <si>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</si>
  <si>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</si>
  <si>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</si>
  <si>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</si>
  <si>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</si>
  <si>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</si>
  <si>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</si>
  <si>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</si>
  <si>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</si>
  <si>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</si>
  <si>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</si>
  <si>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</si>
  <si>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</si>
  <si>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</si>
  <si>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</si>
  <si>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</si>
  <si>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</si>
  <si>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</si>
  <si>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</si>
  <si>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</si>
  <si>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</si>
  <si>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</si>
  <si>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</si>
  <si>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</si>
  <si>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</si>
  <si>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</si>
  <si>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</si>
  <si>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</si>
  <si>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</si>
  <si>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</si>
  <si>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</si>
  <si>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</si>
  <si>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</si>
  <si>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</si>
  <si>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</si>
  <si>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</si>
  <si>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</si>
  <si>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</si>
  <si>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</si>
  <si>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</si>
  <si>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</si>
  <si>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</si>
  <si>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</si>
  <si>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</si>
  <si>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</si>
  <si>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</si>
  <si>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</si>
  <si>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</si>
  <si>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</si>
  <si>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</si>
  <si>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</si>
  <si>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</si>
  <si>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</si>
  <si>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</si>
  <si>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</si>
  <si>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</si>
  <si>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</si>
  <si>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</si>
  <si>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</si>
  <si>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</si>
  <si>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</si>
  <si>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</si>
  <si>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</si>
  <si>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</si>
  <si>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</si>
  <si>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</si>
  <si>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</si>
  <si>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</si>
  <si>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</si>
  <si>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</si>
  <si>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</si>
  <si>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</si>
  <si>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</si>
  <si>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</si>
  <si>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</si>
  <si>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</si>
  <si>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</si>
  <si>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</si>
  <si>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</si>
  <si>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</si>
  <si>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</si>
  <si>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</si>
  <si>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</si>
  <si>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</si>
  <si>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</si>
  <si>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</si>
  <si>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</si>
  <si>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</si>
  <si>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</si>
  <si>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</si>
  <si>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</si>
  <si>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</si>
  <si>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</si>
  <si>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</si>
  <si>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</si>
  <si>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</si>
  <si>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</si>
  <si>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</si>
  <si>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</si>
  <si>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</si>
  <si>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</si>
  <si>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</si>
  <si>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</si>
  <si>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</si>
  <si>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</si>
  <si>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</si>
  <si>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</si>
  <si>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</si>
  <si>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</si>
  <si>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</si>
  <si>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</si>
  <si>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</si>
  <si>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</si>
  <si>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</si>
  <si>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</si>
  <si>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</si>
  <si>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</si>
  <si>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</si>
  <si>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</si>
  <si>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</si>
  <si>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</si>
  <si>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</si>
  <si>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</si>
  <si>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</si>
  <si>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</si>
  <si>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</si>
  <si>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</si>
  <si>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</si>
  <si>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</si>
  <si>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</si>
  <si>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</si>
  <si>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</si>
  <si>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</si>
  <si>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</si>
  <si>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</si>
  <si>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</si>
  <si>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</si>
  <si>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</si>
  <si>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</si>
  <si>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</si>
  <si>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</si>
  <si>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</si>
  <si>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</si>
  <si>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</si>
  <si>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</si>
  <si>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</si>
  <si>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</si>
  <si>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</si>
  <si>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</si>
  <si>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</si>
  <si>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</si>
  <si>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</si>
  <si>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</si>
  <si>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</si>
  <si>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</si>
  <si>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</si>
  <si>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</si>
  <si>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</si>
  <si>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</si>
  <si>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</si>
  <si>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</si>
  <si>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</si>
  <si>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</si>
  <si>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</si>
  <si>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</si>
  <si>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</si>
  <si>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</si>
  <si>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</si>
  <si>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</si>
  <si>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</si>
  <si>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</si>
  <si>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</si>
  <si>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</si>
  <si>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</si>
  <si>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</si>
  <si>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</si>
  <si>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</si>
  <si>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</si>
  <si>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</si>
  <si>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</si>
  <si>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</si>
  <si>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</si>
  <si>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</si>
  <si>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</si>
  <si>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</si>
  <si>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</si>
  <si>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</si>
  <si>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</si>
  <si>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</si>
  <si>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</si>
  <si>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</si>
  <si>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</si>
  <si>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</si>
  <si>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</si>
  <si>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</si>
  <si>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</si>
  <si>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</si>
  <si>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</si>
  <si>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</si>
  <si>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</si>
  <si>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</si>
  <si>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</si>
  <si>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</si>
  <si>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</si>
  <si>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</si>
  <si>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</si>
  <si>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</si>
  <si>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</si>
  <si>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</si>
  <si>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</si>
  <si>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</si>
  <si>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</si>
  <si>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</si>
  <si>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</si>
  <si>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</si>
  <si>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</si>
  <si>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</si>
  <si>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</si>
  <si>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</si>
  <si>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</si>
  <si>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</si>
  <si>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</si>
  <si>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</si>
  <si>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</si>
  <si>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</si>
  <si>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</si>
  <si>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</si>
  <si>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</si>
  <si>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</si>
  <si>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</si>
  <si>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</si>
  <si>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</si>
  <si>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</si>
  <si>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</si>
  <si>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</si>
  <si>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</si>
  <si>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</si>
  <si>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</si>
  <si>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</si>
  <si>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</si>
  <si>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</si>
  <si>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</si>
  <si>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</si>
  <si>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</si>
  <si>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</si>
  <si>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</si>
  <si>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</si>
  <si>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</si>
  <si>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</si>
  <si>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</si>
  <si>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</si>
  <si>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</si>
  <si>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</si>
  <si>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</si>
  <si>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</si>
  <si>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</si>
  <si>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</si>
  <si>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</si>
  <si>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</si>
  <si>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</si>
  <si>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</si>
  <si>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</si>
  <si>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</si>
  <si>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</si>
  <si>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</si>
  <si>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</si>
  <si>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</si>
  <si>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</si>
  <si>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</si>
  <si>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</si>
  <si>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</si>
  <si>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</si>
  <si>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</si>
  <si>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</si>
  <si>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</si>
  <si>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</si>
  <si>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</si>
  <si>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</si>
  <si>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</si>
  <si>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</si>
  <si>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</si>
  <si>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</si>
  <si>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</si>
  <si>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</si>
  <si>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</si>
  <si>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</si>
  <si>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</si>
  <si>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</si>
  <si>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</si>
  <si>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</si>
  <si>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</si>
  <si>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</si>
  <si>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</si>
  <si>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</si>
  <si>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</si>
  <si>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</si>
  <si>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</si>
  <si>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</si>
  <si>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</si>
  <si>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</si>
  <si>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</si>
  <si>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</si>
  <si>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</si>
  <si>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</si>
  <si>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</si>
  <si>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</si>
  <si>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</si>
  <si>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</si>
  <si>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</si>
  <si>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</si>
  <si>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</si>
  <si>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</si>
  <si>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</si>
  <si>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</si>
  <si>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</si>
  <si>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</si>
  <si>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</si>
  <si>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</si>
  <si>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</si>
  <si>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</si>
  <si>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</si>
  <si>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</si>
  <si>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</si>
  <si>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</si>
  <si>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</si>
  <si>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</si>
  <si>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</si>
  <si>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</si>
  <si>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</si>
  <si>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</si>
  <si>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</si>
  <si>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</si>
  <si>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</si>
  <si>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</si>
  <si>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</si>
  <si>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</si>
  <si>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</si>
  <si>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</si>
  <si>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</si>
  <si>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</si>
  <si>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</si>
  <si>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</si>
  <si>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</si>
  <si>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</si>
  <si>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</si>
  <si>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</si>
  <si>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</si>
  <si>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</si>
  <si>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</si>
  <si>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</si>
  <si>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</si>
  <si>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</si>
  <si>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</si>
  <si>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</si>
  <si>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</si>
  <si>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</si>
  <si>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</si>
  <si>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</si>
  <si>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</si>
  <si>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</si>
  <si>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</si>
  <si>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</si>
  <si>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</si>
  <si>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</si>
  <si>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</si>
  <si>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</si>
  <si>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</si>
  <si>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</si>
  <si>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</si>
  <si>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</si>
  <si>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</si>
  <si>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</si>
  <si>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</si>
  <si>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</si>
  <si>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</si>
  <si>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</si>
  <si>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</si>
  <si>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</si>
  <si>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</si>
  <si>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</si>
  <si>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</si>
  <si>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</si>
  <si>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</si>
  <si>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</si>
  <si>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</si>
  <si>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</si>
  <si>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</si>
  <si>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</si>
  <si>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</si>
  <si>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</si>
  <si>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</si>
  <si>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</si>
  <si>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</si>
  <si>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</si>
  <si>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</si>
  <si>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</si>
  <si>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</si>
  <si>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</si>
  <si>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</si>
  <si>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</si>
  <si>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</si>
  <si>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</si>
  <si>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</si>
  <si>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</si>
  <si>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</si>
  <si>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</si>
  <si>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</si>
  <si>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</si>
  <si>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</si>
  <si>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</si>
  <si>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</si>
  <si>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</si>
  <si>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</si>
  <si>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</si>
  <si>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</si>
  <si>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</si>
  <si>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</si>
  <si>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</si>
  <si>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</si>
  <si>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</si>
  <si>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</si>
  <si>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</si>
  <si>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</si>
  <si>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</si>
  <si>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</si>
  <si>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</si>
  <si>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</si>
  <si>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</si>
  <si>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</si>
  <si>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</si>
  <si>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</si>
  <si>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</si>
  <si>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</si>
  <si>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</si>
  <si>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</si>
  <si>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</si>
  <si>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</si>
  <si>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</si>
  <si>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</si>
  <si>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</si>
  <si>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</si>
  <si>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</si>
  <si>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</si>
  <si>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</si>
  <si>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</si>
  <si>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</si>
  <si>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</si>
  <si>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</si>
  <si>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</si>
  <si>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</si>
  <si>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</si>
  <si>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</si>
  <si>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</si>
  <si>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</si>
  <si>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</si>
  <si>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</si>
  <si>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</si>
  <si>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</si>
  <si>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</si>
  <si>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</si>
  <si>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</si>
  <si>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</si>
  <si>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</si>
  <si>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</si>
  <si>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</si>
  <si>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</si>
  <si>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</si>
  <si>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</si>
  <si>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</si>
  <si>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</si>
  <si>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</si>
  <si>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</si>
  <si>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</si>
  <si>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</si>
  <si>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</si>
  <si>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</si>
  <si>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</si>
  <si>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</si>
  <si>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</si>
  <si>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</si>
  <si>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</si>
  <si>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</si>
  <si>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</si>
  <si>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</si>
  <si>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</si>
  <si>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</si>
  <si>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</si>
  <si>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</si>
  <si>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</si>
  <si>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</si>
  <si>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</si>
  <si>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</si>
  <si>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</si>
  <si>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</si>
  <si>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</si>
  <si>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</si>
  <si>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</si>
  <si>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</si>
  <si>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</si>
  <si>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</si>
  <si>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</si>
  <si>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</si>
  <si>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</si>
  <si>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</si>
  <si>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</si>
  <si>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</si>
  <si>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</si>
  <si>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</si>
  <si>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</si>
  <si>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</si>
  <si>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</si>
  <si>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</si>
  <si>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</si>
  <si>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</si>
  <si>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</si>
  <si>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</si>
  <si>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</si>
  <si>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</si>
  <si>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</si>
  <si>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</si>
  <si>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</si>
  <si>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</si>
  <si>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</si>
  <si>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</si>
  <si>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</si>
  <si>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</si>
  <si>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</si>
  <si>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</si>
  <si>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</si>
  <si>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</si>
  <si>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</si>
  <si>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</si>
  <si>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</si>
  <si>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</si>
  <si>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</si>
  <si>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</si>
  <si>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</si>
  <si>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</si>
  <si>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</si>
  <si>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</si>
  <si>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</si>
  <si>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</si>
  <si>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</si>
  <si>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</si>
  <si>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</si>
  <si>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</si>
  <si>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</si>
  <si>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</si>
  <si>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</si>
  <si>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</si>
  <si>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</si>
  <si>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</si>
  <si>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</si>
  <si>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</si>
  <si>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</si>
  <si>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</si>
  <si>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</si>
  <si>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</si>
  <si>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</si>
  <si>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</si>
  <si>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</si>
  <si>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</si>
  <si>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</si>
  <si>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</si>
  <si>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</si>
  <si>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</si>
  <si>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</si>
  <si>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</si>
  <si>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</si>
  <si>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</si>
  <si>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</si>
  <si>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</si>
  <si>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</si>
  <si>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</si>
  <si>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</si>
  <si>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</si>
  <si>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</si>
  <si>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</si>
  <si>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</si>
  <si>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</si>
  <si>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</si>
  <si>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</si>
  <si>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</si>
  <si>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</si>
  <si>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</si>
  <si>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</si>
  <si>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</si>
  <si>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</si>
  <si>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</si>
  <si>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</si>
  <si>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</si>
  <si>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</si>
  <si>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</si>
  <si>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</si>
  <si>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</si>
  <si>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</si>
  <si>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</si>
  <si>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</si>
  <si>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</si>
  <si>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</si>
  <si>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</si>
  <si>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</si>
  <si>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</si>
  <si>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</si>
  <si>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</si>
  <si>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</si>
  <si>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</si>
  <si>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</si>
  <si>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</si>
  <si>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</si>
  <si>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</si>
  <si>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</si>
  <si>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</si>
  <si>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</si>
  <si>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</si>
  <si>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</si>
  <si>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</si>
  <si>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</si>
  <si>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</si>
  <si>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</si>
  <si>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</si>
  <si>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</si>
  <si>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</si>
  <si>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</si>
  <si>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</si>
  <si>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</si>
  <si>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</si>
  <si>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</si>
  <si>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</si>
  <si>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</si>
  <si>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</si>
  <si>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</si>
  <si>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</si>
  <si>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</si>
  <si>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</si>
  <si>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</si>
  <si>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</si>
  <si>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</si>
  <si>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</si>
  <si>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</si>
  <si>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</si>
  <si>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</si>
  <si>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</si>
  <si>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</si>
  <si>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</si>
  <si>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</si>
  <si>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</si>
  <si>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</si>
  <si>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</si>
  <si>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</si>
  <si>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</si>
  <si>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</si>
  <si>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</si>
  <si>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</si>
  <si>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</si>
  <si>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</si>
  <si>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</si>
  <si>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</si>
  <si>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</si>
  <si>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</si>
  <si>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</si>
  <si>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</si>
  <si>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</si>
  <si>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</si>
  <si>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</si>
  <si>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</si>
  <si>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</si>
  <si>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</si>
  <si>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</si>
  <si>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</si>
  <si>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</si>
  <si>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</si>
  <si>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</si>
  <si>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</si>
  <si>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</si>
  <si>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</si>
  <si>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</si>
  <si>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</si>
  <si>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</si>
  <si>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</si>
  <si>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</si>
  <si>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</si>
  <si>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</si>
  <si>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</si>
  <si>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</si>
  <si>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</si>
  <si>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</si>
  <si>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</si>
  <si>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</si>
  <si>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</si>
  <si>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</si>
  <si>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</si>
  <si>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</si>
  <si>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</si>
  <si>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</si>
  <si>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</si>
  <si>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</si>
  <si>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</si>
  <si>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</si>
  <si>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</si>
  <si>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</si>
  <si>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</si>
  <si>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</si>
  <si>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</si>
  <si>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</si>
  <si>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</si>
  <si>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</si>
  <si>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</si>
  <si>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</si>
  <si>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</si>
  <si>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</si>
  <si>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</si>
  <si>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</si>
  <si>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</si>
  <si>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</si>
  <si>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</si>
  <si>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</si>
  <si>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</si>
  <si>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</si>
  <si>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</si>
  <si>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</si>
  <si>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</si>
  <si>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</si>
  <si>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</si>
  <si>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</si>
  <si>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</si>
  <si>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</si>
  <si>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</si>
  <si>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</si>
  <si>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</si>
  <si>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</si>
  <si>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</si>
  <si>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</si>
  <si>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</si>
  <si>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</si>
  <si>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</si>
  <si>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</si>
  <si>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</si>
  <si>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</si>
  <si>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</si>
  <si>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</si>
  <si>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</si>
  <si>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</si>
  <si>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</si>
  <si>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</si>
  <si>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</si>
  <si>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</si>
  <si>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</si>
  <si>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</si>
  <si>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</si>
  <si>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</si>
  <si>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</si>
  <si>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</si>
  <si>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</si>
  <si>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</si>
  <si>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</si>
  <si>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</si>
  <si>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</si>
  <si>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</si>
  <si>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</si>
  <si>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</si>
  <si>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</si>
  <si>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</si>
  <si>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</si>
  <si>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</si>
  <si>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</si>
  <si>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</si>
  <si>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</si>
  <si>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</si>
  <si>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</si>
  <si>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</si>
  <si>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</si>
  <si>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</si>
  <si>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</si>
  <si>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</si>
  <si>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</si>
  <si>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</si>
  <si>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</si>
  <si>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</si>
  <si>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</si>
  <si>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</si>
  <si>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</si>
  <si>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</si>
  <si>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</si>
  <si>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</si>
  <si>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</si>
  <si>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</si>
  <si>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</si>
  <si>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</si>
  <si>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</si>
  <si>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</si>
  <si>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</si>
  <si>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</si>
  <si>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</si>
  <si>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</si>
  <si>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</si>
  <si>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</si>
  <si>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</si>
  <si>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</si>
  <si>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</si>
  <si>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</si>
  <si>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</si>
  <si>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</si>
  <si>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</si>
  <si>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</si>
  <si>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</si>
  <si>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</si>
  <si>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</si>
  <si>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</si>
  <si>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</si>
  <si>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</si>
  <si>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</si>
  <si>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</si>
  <si>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</si>
  <si>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</si>
  <si>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</si>
  <si>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</si>
  <si>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</si>
  <si>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</si>
  <si>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</si>
  <si>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</si>
  <si>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</si>
  <si>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</si>
  <si>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</si>
  <si>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</si>
  <si>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</si>
  <si>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</si>
  <si>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</si>
  <si>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</si>
  <si>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</si>
  <si>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</si>
  <si>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</si>
  <si>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</si>
  <si>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</si>
  <si>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</si>
  <si>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</si>
  <si>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</si>
  <si>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</si>
  <si>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</si>
  <si>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</si>
  <si>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</si>
  <si>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</si>
  <si>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</si>
  <si>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</si>
  <si>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</si>
  <si>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</si>
  <si>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</si>
  <si>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</si>
  <si>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</si>
  <si>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</si>
  <si>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</si>
  <si>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</si>
  <si>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</si>
  <si>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</si>
  <si>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</si>
  <si>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</si>
  <si>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</si>
  <si>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</si>
  <si>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</si>
  <si>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</si>
  <si>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</si>
  <si>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</si>
  <si>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</si>
  <si>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</si>
  <si>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</si>
  <si>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</si>
  <si>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</si>
  <si>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</si>
  <si>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</si>
  <si>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</si>
  <si>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</si>
  <si>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</si>
  <si>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</si>
  <si>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</si>
  <si>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</si>
  <si>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</si>
  <si>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</si>
  <si>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</si>
  <si>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</si>
  <si>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</si>
  <si>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</si>
  <si>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</si>
  <si>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</si>
  <si>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</si>
  <si>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</si>
  <si>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</si>
  <si>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</si>
  <si>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</si>
  <si>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</si>
  <si>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</si>
  <si>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</si>
  <si>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</si>
  <si>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</si>
  <si>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</si>
  <si>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</si>
  <si>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</si>
  <si>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</si>
  <si>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</si>
  <si>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</si>
  <si>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</si>
  <si>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</si>
  <si>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</si>
  <si>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</si>
  <si>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</si>
  <si>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</si>
  <si>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</si>
  <si>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</si>
  <si>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</si>
  <si>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</si>
  <si>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</si>
  <si>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</si>
  <si>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</si>
  <si>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</si>
  <si>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</si>
  <si>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</si>
  <si>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</si>
  <si>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</si>
  <si>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</si>
  <si>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</si>
  <si>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</si>
  <si>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</si>
  <si>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</si>
  <si>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</si>
  <si>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</si>
  <si>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</si>
  <si>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</si>
  <si>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</si>
  <si>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</si>
  <si>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</si>
  <si>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</si>
  <si>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</si>
  <si>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</si>
  <si>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</si>
  <si>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</si>
  <si>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</si>
  <si>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</si>
  <si>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</si>
  <si>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</si>
  <si>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</si>
  <si>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</si>
  <si>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</si>
  <si>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</si>
  <si>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</si>
  <si>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</si>
  <si>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</si>
  <si>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</si>
  <si>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</si>
  <si>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</si>
  <si>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</si>
  <si>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</si>
  <si>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</si>
  <si>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</si>
  <si>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</si>
  <si>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</si>
  <si>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</si>
  <si>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</si>
  <si>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</si>
  <si>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</si>
  <si>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</si>
  <si>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</si>
  <si>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</si>
  <si>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</si>
  <si>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</si>
  <si>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</si>
  <si>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</si>
  <si>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</si>
  <si>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</si>
  <si>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</si>
  <si>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</si>
  <si>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</si>
  <si>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</si>
  <si>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</si>
  <si>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</si>
  <si>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</si>
  <si>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</si>
  <si>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</si>
  <si>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</si>
  <si>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</si>
  <si>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</si>
  <si>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</si>
  <si>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</si>
  <si>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</si>
  <si>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</si>
  <si>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</si>
  <si>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</si>
  <si>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</si>
  <si>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</si>
  <si>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</si>
  <si>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</si>
  <si>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</si>
  <si>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</si>
  <si>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</si>
  <si>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</si>
  <si>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</si>
  <si>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</si>
  <si>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</si>
  <si>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</si>
  <si>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</si>
  <si>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</si>
  <si>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</si>
  <si>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</si>
  <si>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</si>
  <si>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</si>
  <si>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</si>
  <si>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</si>
  <si>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</si>
  <si>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</si>
  <si>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</si>
  <si>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</si>
  <si>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</si>
  <si>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</si>
  <si>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</si>
  <si>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</si>
  <si>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</si>
  <si>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</si>
  <si>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</si>
  <si>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</si>
  <si>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</si>
  <si>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</si>
  <si>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</si>
  <si>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</si>
  <si>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</si>
  <si>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</si>
  <si>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</si>
  <si>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</si>
  <si>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</si>
  <si>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</si>
  <si>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</si>
  <si>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</si>
  <si>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</si>
  <si>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</si>
  <si>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</si>
  <si>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</si>
  <si>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</si>
  <si>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</si>
  <si>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</si>
  <si>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</si>
  <si>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</si>
  <si>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</si>
  <si>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</si>
  <si>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</si>
  <si>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</si>
  <si>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</si>
  <si>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</si>
  <si>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</si>
  <si>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</si>
  <si>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</si>
  <si>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</si>
  <si>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</si>
  <si>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</si>
  <si>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</si>
  <si>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</si>
  <si>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</si>
  <si>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</si>
  <si>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</si>
  <si>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</si>
  <si>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</si>
  <si>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</si>
  <si>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</si>
  <si>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</si>
  <si>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</si>
  <si>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</si>
  <si>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</si>
  <si>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</si>
  <si>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</si>
  <si>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</si>
  <si>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</si>
  <si>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</si>
  <si>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</si>
  <si>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</si>
  <si>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</si>
  <si>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</si>
  <si>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</si>
  <si>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</si>
  <si>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</si>
  <si>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</si>
  <si>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</si>
  <si>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</si>
  <si>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</si>
  <si>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</si>
  <si>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</si>
  <si>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</si>
  <si>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</si>
  <si>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</si>
  <si>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</si>
  <si>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</si>
  <si>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</si>
  <si>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</si>
  <si>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</si>
  <si>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</si>
  <si>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</si>
  <si>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</si>
  <si>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</si>
  <si>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</si>
  <si>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</si>
  <si>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</si>
  <si>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</si>
  <si>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</si>
  <si>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</si>
  <si>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</si>
  <si>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</si>
  <si>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</si>
  <si>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</si>
  <si>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</si>
  <si>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</si>
  <si>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</si>
  <si>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</si>
  <si>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</si>
  <si>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</si>
  <si>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</si>
  <si>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</si>
  <si>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</si>
  <si>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</si>
  <si>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</si>
  <si>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</si>
  <si>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</si>
  <si>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</si>
  <si>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</si>
  <si>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</si>
  <si>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</si>
  <si>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</si>
  <si>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</si>
  <si>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</si>
  <si>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</si>
  <si>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</si>
  <si>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</si>
  <si>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</si>
  <si>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</si>
  <si>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</si>
  <si>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</si>
  <si>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</si>
  <si>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</si>
  <si>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</si>
  <si>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</si>
  <si>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</si>
  <si>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</si>
  <si>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</si>
  <si>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</si>
  <si>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</si>
  <si>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</si>
  <si>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</si>
  <si>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</si>
  <si>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</si>
  <si>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</si>
  <si>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</si>
  <si>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</si>
  <si>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</si>
  <si>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</si>
  <si>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</si>
  <si>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</si>
  <si>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</si>
  <si>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</si>
  <si>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</si>
  <si>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</si>
  <si>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</si>
  <si>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</si>
  <si>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</si>
  <si>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</si>
  <si>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</si>
  <si>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</si>
  <si>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</si>
  <si>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</si>
  <si>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</si>
  <si>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</si>
  <si>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</si>
  <si>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</si>
  <si>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</si>
  <si>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</si>
  <si>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</si>
  <si>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</si>
  <si>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</si>
  <si>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</si>
  <si>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</si>
  <si>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</si>
  <si>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</si>
  <si>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</si>
  <si>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</si>
  <si>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</si>
  <si>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</si>
  <si>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</si>
  <si>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</si>
  <si>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</si>
  <si>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</si>
  <si>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</si>
  <si>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</si>
  <si>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</si>
  <si>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</si>
  <si>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</si>
  <si>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</si>
  <si>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</si>
  <si>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</si>
  <si>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</si>
  <si>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</si>
  <si>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</si>
  <si>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</si>
  <si>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</si>
  <si>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</si>
  <si>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</si>
  <si>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</si>
  <si>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</si>
  <si>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</si>
  <si>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</si>
  <si>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</si>
  <si>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</si>
  <si>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</si>
  <si>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</si>
  <si>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</si>
  <si>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</si>
  <si>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</si>
  <si>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</si>
  <si>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</si>
  <si>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</si>
  <si>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</si>
  <si>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</si>
  <si>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</si>
  <si>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</si>
  <si>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</si>
  <si>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</si>
  <si>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</si>
  <si>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</si>
  <si>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</si>
  <si>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</si>
  <si>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</si>
  <si>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</si>
  <si>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</si>
  <si>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</si>
  <si>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</si>
  <si>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</si>
  <si>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</si>
  <si>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</si>
  <si>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</si>
  <si>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</si>
  <si>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</si>
  <si>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</si>
  <si>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</si>
  <si>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</si>
  <si>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</si>
  <si>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</si>
  <si>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</si>
  <si>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</si>
  <si>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</si>
  <si>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</si>
  <si>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</si>
  <si>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</si>
  <si>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</si>
  <si>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</si>
  <si>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</si>
  <si>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</si>
  <si>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</si>
  <si>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</si>
  <si>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</si>
  <si>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</si>
  <si>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</si>
  <si>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</si>
  <si>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</si>
  <si>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</si>
  <si>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</si>
  <si>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</si>
  <si>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</si>
  <si>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</si>
  <si>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</si>
  <si>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</si>
  <si>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</si>
  <si>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</si>
  <si>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</si>
  <si>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</si>
  <si>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</si>
  <si>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</si>
  <si>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</si>
  <si>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</si>
  <si>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</si>
  <si>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</si>
  <si>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</si>
  <si>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</si>
  <si>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</si>
  <si>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</si>
  <si>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</si>
  <si>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</si>
  <si>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</si>
  <si>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</si>
  <si>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</si>
  <si>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</si>
  <si>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</si>
  <si>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</si>
  <si>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</si>
  <si>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</si>
  <si>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</si>
  <si>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</si>
  <si>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</si>
  <si>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</si>
  <si>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</si>
  <si>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</si>
  <si>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</si>
  <si>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</si>
  <si>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</si>
  <si>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</si>
  <si>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</si>
  <si>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</si>
  <si>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</si>
  <si>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</si>
  <si>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</si>
  <si>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</si>
  <si>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</si>
  <si>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</si>
  <si>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</si>
  <si>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</si>
  <si>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</si>
  <si>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</si>
  <si>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</si>
  <si>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</si>
  <si>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</si>
  <si>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</si>
  <si>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</si>
  <si>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</si>
  <si>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</si>
  <si>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</si>
  <si>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</si>
  <si>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</si>
  <si>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</si>
  <si>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</si>
  <si>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</si>
  <si>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</si>
  <si>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</si>
  <si>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</si>
  <si>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</si>
  <si>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</si>
  <si>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</si>
  <si>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</si>
  <si>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</si>
  <si>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</si>
  <si>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</si>
  <si>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</si>
  <si>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</si>
  <si>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</si>
  <si>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</si>
  <si>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</si>
  <si>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</si>
  <si>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</si>
  <si>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</si>
  <si>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</si>
  <si>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</si>
  <si>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</si>
  <si>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</si>
  <si>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</si>
  <si>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</si>
  <si>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</si>
  <si>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</si>
  <si>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</si>
  <si>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</si>
  <si>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</si>
  <si>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</si>
  <si>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</si>
  <si>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</si>
  <si>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</si>
  <si>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</si>
  <si>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</si>
  <si>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</si>
  <si>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</si>
  <si>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</si>
  <si>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</si>
  <si>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</si>
  <si>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</si>
  <si>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</si>
  <si>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</si>
  <si>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</si>
  <si>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</si>
  <si>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</si>
  <si>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</si>
  <si>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</si>
  <si>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</si>
  <si>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</si>
  <si>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</si>
  <si>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</si>
  <si>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</si>
  <si>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</si>
  <si>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</si>
  <si>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</si>
  <si>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</si>
  <si>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</si>
  <si>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</si>
  <si>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</si>
  <si>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</si>
  <si>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</si>
  <si>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</si>
  <si>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</si>
  <si>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</si>
  <si>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</si>
  <si>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</si>
  <si>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</si>
  <si>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</si>
  <si>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</si>
  <si>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</si>
  <si>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</si>
  <si>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</si>
  <si>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</si>
  <si>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</si>
  <si>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</si>
  <si>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</si>
  <si>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</si>
  <si>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</si>
  <si>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</si>
  <si>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</si>
  <si>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</si>
  <si>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</si>
  <si>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</si>
  <si>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</si>
  <si>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</si>
  <si>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</si>
  <si>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</si>
  <si>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</si>
  <si>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</si>
  <si>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</si>
  <si>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</si>
  <si>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</si>
  <si>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</si>
  <si>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</si>
  <si>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</si>
  <si>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</si>
  <si>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</si>
  <si>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</si>
  <si>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</si>
  <si>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</si>
  <si>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</si>
  <si>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</si>
  <si>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</si>
  <si>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</si>
  <si>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</si>
  <si>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</si>
  <si>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</si>
  <si>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</si>
  <si>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</si>
  <si>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</si>
  <si>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</si>
  <si>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</si>
  <si>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</si>
  <si>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</si>
  <si>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</si>
  <si>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</si>
  <si>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</si>
  <si>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</si>
  <si>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</si>
  <si>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</si>
  <si>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</si>
  <si>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</si>
  <si>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</si>
  <si>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</si>
  <si>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</si>
  <si>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</si>
  <si>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</si>
  <si>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</si>
  <si>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</si>
  <si>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</si>
  <si>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</si>
  <si>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</si>
  <si>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</si>
  <si>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</si>
  <si>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</si>
  <si>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</si>
  <si>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</si>
  <si>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</si>
  <si>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</si>
  <si>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</si>
  <si>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</si>
  <si>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</si>
  <si>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</si>
  <si>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</si>
  <si>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</si>
  <si>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</si>
  <si>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</si>
  <si>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</si>
  <si>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</si>
  <si>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</si>
  <si>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</si>
  <si>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</si>
  <si>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</si>
  <si>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</si>
  <si>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</si>
  <si>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</si>
  <si>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</si>
  <si>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</si>
  <si>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</si>
  <si>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</si>
  <si>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</si>
  <si>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</si>
  <si>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</si>
  <si>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</si>
  <si>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</si>
  <si>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</si>
  <si>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</si>
  <si>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</si>
  <si>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</si>
  <si>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</si>
  <si>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</si>
  <si>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</si>
  <si>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</si>
  <si>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</si>
  <si>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</si>
  <si>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</si>
  <si>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</si>
  <si>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</si>
  <si>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</si>
  <si>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</si>
  <si>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</si>
  <si>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</si>
  <si>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</si>
  <si>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</si>
  <si>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</si>
  <si>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</si>
  <si>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</si>
  <si>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</si>
  <si>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</si>
  <si>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</si>
  <si>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</si>
  <si>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</si>
  <si>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</si>
  <si>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</si>
  <si>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</si>
  <si>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</si>
  <si>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</si>
  <si>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</si>
  <si>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</si>
  <si>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</si>
  <si>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</si>
  <si>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</si>
  <si>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</si>
  <si>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</si>
  <si>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</si>
  <si>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</si>
  <si>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</si>
  <si>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</si>
  <si>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</si>
  <si>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</si>
  <si>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</si>
  <si>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</si>
  <si>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</si>
  <si>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</si>
  <si>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</si>
  <si>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</si>
  <si>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</si>
  <si>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</si>
  <si>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</si>
  <si>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</si>
  <si>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</si>
  <si>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</si>
  <si>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</si>
  <si>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</si>
  <si>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</si>
  <si>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</si>
  <si>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</si>
  <si>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</si>
  <si>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</si>
  <si>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</si>
  <si>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</si>
  <si>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</si>
  <si>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</si>
  <si>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</si>
  <si>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</si>
  <si>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</si>
  <si>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</si>
  <si>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</si>
  <si>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</si>
  <si>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</si>
  <si>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</si>
  <si>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</si>
  <si>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</si>
  <si>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</si>
  <si>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</si>
  <si>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</si>
  <si>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</si>
  <si>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</si>
  <si>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</si>
  <si>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</si>
  <si>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</si>
  <si>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</si>
  <si>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</si>
  <si>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</si>
  <si>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</si>
  <si>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</si>
  <si>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</si>
  <si>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</si>
  <si>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</si>
  <si>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</si>
  <si>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</si>
  <si>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</si>
  <si>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</si>
  <si>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</si>
  <si>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</si>
  <si>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</si>
  <si>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</si>
  <si>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</si>
  <si>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</si>
  <si>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</si>
  <si>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</si>
  <si>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</si>
  <si>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</si>
  <si>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</si>
  <si>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</si>
  <si>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</si>
  <si>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</si>
  <si>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</si>
  <si>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</si>
  <si>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</si>
  <si>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</si>
  <si>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</si>
  <si>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</si>
  <si>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</si>
  <si>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</si>
  <si>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</si>
  <si>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</si>
  <si>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</si>
  <si>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</si>
  <si>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</si>
  <si>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</si>
  <si>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</si>
  <si>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</si>
  <si>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</si>
  <si>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</si>
  <si>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</si>
  <si>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</si>
  <si>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</si>
  <si>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</si>
  <si>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</si>
  <si>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</si>
  <si>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</si>
  <si>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</si>
  <si>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</si>
  <si>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</si>
  <si>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</si>
  <si>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</si>
  <si>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</si>
  <si>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</si>
  <si>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</si>
  <si>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</si>
  <si>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</si>
  <si>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</si>
  <si>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</si>
  <si>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</si>
  <si>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</si>
  <si>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</si>
  <si>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</si>
  <si>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</si>
  <si>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</si>
  <si>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</si>
  <si>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</si>
  <si>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</si>
  <si>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</si>
  <si>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</si>
  <si>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</si>
  <si>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</si>
  <si>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</si>
  <si>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</si>
  <si>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</si>
  <si>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</si>
  <si>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</si>
  <si>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</si>
  <si>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</si>
  <si>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</si>
  <si>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</si>
  <si>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</si>
  <si>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</si>
  <si>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</si>
  <si>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</si>
  <si>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</si>
  <si>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</si>
  <si>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</si>
  <si>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</si>
  <si>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</si>
  <si>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</si>
  <si>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</si>
  <si>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</si>
  <si>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</si>
  <si>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</si>
  <si>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</si>
  <si>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</si>
  <si>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</si>
  <si>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</si>
  <si>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</si>
  <si>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</si>
  <si>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</si>
  <si>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</si>
  <si>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</si>
  <si>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</si>
  <si>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</si>
  <si>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</si>
  <si>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</si>
  <si>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</si>
  <si>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</si>
  <si>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</si>
  <si>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</si>
  <si>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</si>
  <si>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</si>
  <si>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</si>
  <si>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</si>
  <si>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</si>
  <si>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</si>
  <si>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</si>
  <si>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</si>
  <si>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</si>
  <si>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</si>
  <si>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</si>
  <si>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</si>
  <si>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</si>
  <si>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</si>
  <si>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</si>
  <si>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</si>
  <si>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</si>
  <si>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</si>
  <si>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</si>
  <si>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</si>
  <si>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</si>
  <si>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</si>
  <si>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</si>
  <si>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</si>
  <si>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</si>
  <si>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</si>
  <si>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</si>
  <si>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</si>
  <si>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</si>
  <si>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</si>
  <si>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</si>
  <si>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</si>
  <si>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</si>
  <si>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</si>
  <si>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</si>
  <si>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</si>
  <si>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</si>
  <si>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</si>
  <si>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</si>
  <si>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</si>
  <si>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</si>
  <si>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</si>
  <si>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</si>
  <si>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</si>
  <si>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</si>
  <si>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</si>
  <si>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</si>
  <si>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</si>
  <si>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</si>
  <si>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</si>
  <si>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</si>
  <si>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</si>
  <si>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</si>
  <si>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</si>
  <si>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</si>
  <si>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</si>
  <si>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</si>
  <si>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</si>
  <si>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</si>
  <si>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</si>
  <si>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</si>
  <si>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</si>
  <si>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</si>
  <si>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</si>
  <si>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</si>
  <si>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</si>
  <si>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</si>
  <si>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</si>
  <si>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</si>
  <si>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</si>
  <si>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</si>
  <si>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</si>
  <si>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</si>
  <si>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</si>
  <si>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</si>
  <si>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</si>
  <si>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</si>
  <si>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</si>
  <si>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</si>
  <si>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</si>
  <si>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</si>
  <si>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</si>
  <si>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</si>
  <si>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</si>
  <si>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</si>
  <si>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</si>
  <si>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</si>
  <si>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</si>
  <si>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</si>
  <si>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</si>
  <si>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</si>
  <si>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</si>
  <si>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</si>
  <si>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</si>
  <si>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</si>
  <si>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</si>
  <si>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</si>
  <si>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</si>
  <si>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</si>
  <si>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</si>
  <si>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</si>
  <si>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</si>
  <si>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</si>
  <si>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</si>
  <si>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</si>
  <si>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</si>
  <si>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</si>
  <si>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</si>
  <si>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</si>
  <si>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</si>
  <si>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</si>
  <si>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</si>
  <si>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</si>
  <si>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</si>
  <si>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</si>
  <si>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</si>
  <si>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</si>
  <si>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</si>
  <si>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</si>
  <si>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</si>
  <si>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</si>
  <si>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</si>
  <si>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</si>
  <si>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</si>
  <si>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</si>
  <si>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</si>
  <si>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</si>
  <si>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</si>
  <si>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</si>
  <si>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</si>
  <si>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</si>
  <si>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</si>
  <si>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</si>
  <si>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</si>
  <si>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</si>
  <si>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</si>
  <si>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</si>
  <si>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</si>
  <si>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</si>
  <si>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</si>
  <si>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</si>
  <si>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</si>
  <si>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</si>
  <si>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</si>
  <si>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</si>
  <si>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</si>
  <si>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</si>
  <si>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</si>
  <si>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</si>
  <si>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</si>
  <si>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</si>
  <si>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</si>
  <si>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</si>
  <si>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</si>
  <si>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</si>
  <si>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</si>
  <si>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</si>
  <si>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</si>
  <si>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</si>
  <si>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</si>
  <si>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</si>
  <si>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</si>
  <si>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</si>
  <si>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</si>
  <si>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</si>
  <si>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</si>
  <si>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</si>
  <si>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</si>
  <si>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</si>
  <si>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</si>
  <si>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</si>
  <si>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</si>
  <si>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</si>
  <si>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</si>
  <si>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</si>
  <si>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</si>
  <si>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</si>
  <si>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</si>
  <si>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</si>
  <si>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</si>
  <si>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</si>
  <si>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</si>
  <si>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</si>
  <si>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</si>
  <si>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</si>
  <si>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</si>
  <si>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</si>
  <si>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</si>
  <si>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</si>
  <si>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</si>
  <si>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</si>
  <si>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</si>
  <si>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</si>
  <si>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</si>
  <si>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</si>
  <si>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</si>
  <si>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</si>
  <si>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</si>
  <si>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</si>
  <si>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</si>
  <si>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</si>
  <si>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</si>
  <si>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</si>
  <si>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</si>
  <si>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</si>
  <si>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</si>
  <si>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</si>
  <si>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</si>
  <si>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</si>
  <si>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</si>
  <si>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</si>
  <si>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</si>
  <si>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</si>
  <si>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</si>
  <si>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</si>
  <si>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</si>
  <si>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</si>
  <si>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</si>
  <si>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</si>
  <si>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</si>
  <si>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</si>
  <si>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</si>
  <si>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</si>
  <si>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</si>
  <si>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</si>
  <si>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</si>
  <si>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</si>
  <si>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</si>
  <si>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</si>
  <si>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</si>
  <si>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</si>
  <si>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</si>
  <si>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</si>
  <si>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</si>
  <si>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</si>
  <si>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</si>
  <si>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</si>
  <si>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</si>
  <si>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</si>
  <si>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</si>
  <si>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</si>
  <si>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</si>
  <si>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</si>
  <si>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</si>
  <si>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</si>
  <si>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</si>
  <si>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</si>
  <si>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</si>
  <si>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</si>
  <si>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</si>
  <si>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</si>
  <si>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</si>
  <si>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</si>
  <si>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</si>
  <si>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</si>
  <si>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</si>
  <si>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</si>
  <si>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</si>
  <si>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</si>
  <si>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</si>
  <si>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</si>
  <si>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</si>
  <si>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</si>
  <si>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</si>
  <si>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</si>
  <si>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</si>
  <si>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</si>
  <si>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</si>
  <si>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</si>
  <si>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</si>
  <si>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</si>
  <si>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</si>
  <si>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</si>
  <si>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</si>
  <si>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</si>
  <si>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</si>
  <si>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</si>
  <si>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</si>
  <si>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</si>
  <si>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</si>
  <si>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</si>
  <si>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</si>
  <si>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</si>
  <si>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</si>
  <si>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</si>
  <si>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</si>
  <si>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</si>
  <si>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</si>
  <si>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</si>
  <si>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</si>
  <si>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</si>
  <si>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</si>
  <si>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</si>
  <si>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</si>
  <si>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</si>
  <si>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</si>
  <si>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</si>
  <si>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</si>
  <si>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</si>
  <si>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</si>
  <si>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</si>
  <si>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</si>
  <si>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</si>
  <si>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</si>
  <si>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</si>
  <si>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</si>
  <si>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</si>
  <si>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</si>
  <si>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</si>
  <si>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</si>
  <si>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</si>
  <si>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</si>
  <si>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</si>
  <si>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</si>
  <si>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</si>
  <si>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</si>
  <si>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</si>
  <si>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</si>
  <si>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</si>
  <si>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</si>
  <si>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</si>
  <si>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</si>
  <si>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</si>
  <si>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</si>
  <si>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</si>
  <si>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</si>
  <si>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</si>
  <si>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</si>
  <si>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</si>
  <si>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</si>
  <si>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</si>
  <si>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</si>
  <si>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</si>
  <si>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</si>
  <si>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</si>
  <si>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</si>
  <si>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</si>
  <si>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</si>
  <si>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</si>
  <si>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</si>
  <si>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</si>
  <si>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</si>
  <si>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</si>
  <si>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</si>
  <si>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</si>
  <si>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</si>
  <si>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</si>
  <si>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</si>
  <si>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</si>
  <si>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</si>
  <si>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</si>
  <si>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</si>
  <si>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</si>
  <si>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</si>
  <si>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</si>
  <si>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</si>
  <si>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</si>
  <si>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</si>
  <si>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</si>
  <si>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</si>
  <si>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</si>
  <si>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</si>
  <si>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</si>
  <si>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</si>
  <si>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</si>
  <si>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</si>
  <si>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</si>
  <si>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</si>
  <si>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</si>
  <si>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</si>
  <si>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</si>
  <si>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</si>
  <si>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</si>
  <si>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</si>
  <si>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</si>
  <si>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</si>
  <si>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</si>
  <si>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</si>
  <si>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</si>
  <si>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</si>
  <si>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</si>
  <si>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</si>
  <si>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</si>
  <si>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</si>
  <si>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</si>
  <si>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</si>
  <si>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</si>
  <si>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</si>
  <si>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</si>
  <si>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</si>
  <si>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</si>
  <si>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</si>
  <si>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</si>
  <si>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</si>
  <si>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</si>
  <si>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</si>
  <si>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</si>
  <si>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</si>
  <si>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</si>
  <si>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</si>
  <si>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</si>
  <si>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</si>
  <si>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</si>
  <si>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</si>
  <si>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</si>
  <si>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</si>
  <si>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</si>
  <si>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</si>
  <si>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</si>
  <si>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</si>
  <si>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</si>
  <si>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</si>
  <si>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</si>
  <si>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</si>
  <si>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</si>
  <si>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</si>
  <si>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</si>
  <si>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</si>
  <si>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</si>
  <si>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</si>
  <si>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</si>
  <si>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</si>
  <si>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</si>
  <si>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</si>
  <si>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</si>
  <si>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</si>
  <si>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</si>
  <si>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</si>
  <si>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</si>
  <si>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</si>
  <si>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</si>
  <si>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</si>
  <si>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</si>
  <si>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</si>
  <si>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</si>
  <si>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</si>
  <si>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</si>
  <si>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</si>
  <si>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</si>
  <si>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</si>
  <si>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</si>
  <si>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</si>
  <si>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</si>
  <si>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</si>
  <si>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</si>
  <si>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</si>
  <si>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</si>
  <si>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</si>
  <si>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</si>
  <si>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</si>
  <si>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</si>
  <si>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</si>
  <si>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</si>
  <si>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</si>
  <si>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</si>
  <si>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</si>
  <si>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</si>
  <si>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</si>
  <si>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</si>
  <si>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</si>
  <si>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</si>
  <si>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</si>
  <si>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</si>
  <si>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</si>
  <si>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</si>
  <si>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</si>
  <si>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</si>
  <si>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</si>
  <si>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</si>
  <si>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</si>
  <si>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</si>
  <si>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</si>
  <si>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</si>
  <si>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</si>
  <si>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</si>
  <si>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</si>
  <si>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</si>
  <si>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</si>
  <si>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</si>
  <si>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</si>
  <si>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</si>
  <si>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</si>
  <si>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</si>
  <si>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</si>
  <si>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</si>
  <si>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</si>
  <si>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</si>
  <si>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</si>
  <si>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</si>
  <si>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</si>
  <si>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</si>
  <si>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</si>
  <si>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</si>
  <si>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</si>
  <si>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</si>
  <si>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</si>
  <si>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</si>
  <si>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</si>
  <si>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</si>
  <si>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</si>
  <si>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</si>
  <si>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</si>
  <si>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</si>
  <si>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</si>
  <si>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</si>
  <si>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</si>
  <si>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</si>
  <si>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</si>
  <si>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</si>
  <si>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</si>
  <si>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</si>
  <si>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</si>
  <si>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</si>
  <si>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</si>
  <si>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</si>
  <si>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</si>
  <si>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</si>
  <si>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</si>
  <si>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</si>
  <si>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</si>
  <si>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</si>
  <si>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</si>
  <si>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</si>
  <si>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</si>
  <si>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</si>
  <si>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</si>
  <si>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</si>
  <si>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</si>
  <si>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</si>
  <si>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</si>
  <si>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</si>
  <si>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</si>
  <si>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</si>
  <si>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</si>
  <si>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</si>
  <si>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</si>
  <si>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</si>
  <si>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</si>
  <si>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</si>
  <si>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</si>
  <si>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</si>
  <si>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</si>
  <si>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</si>
  <si>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</si>
  <si>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</si>
  <si>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</si>
  <si>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</si>
  <si>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</si>
  <si>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</si>
  <si>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</si>
  <si>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</si>
  <si>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</si>
  <si>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</si>
  <si>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</si>
  <si>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</si>
  <si>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</si>
  <si>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</si>
  <si>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</si>
  <si>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</si>
  <si>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</si>
  <si>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</si>
  <si>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</si>
  <si>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</si>
  <si>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</si>
  <si>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</si>
  <si>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</si>
  <si>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</si>
  <si>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</si>
  <si>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</si>
  <si>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</si>
  <si>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</si>
  <si>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</si>
  <si>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</si>
  <si>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</si>
  <si>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</si>
  <si>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</si>
  <si>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</si>
  <si>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</si>
  <si>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</si>
  <si>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</si>
  <si>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</si>
  <si>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</si>
  <si>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</si>
  <si>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</si>
  <si>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</si>
  <si>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</si>
  <si>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</si>
  <si>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</si>
  <si>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</si>
  <si>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</si>
  <si>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</si>
  <si>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</si>
  <si>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</si>
  <si>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</si>
  <si>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</si>
  <si>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</si>
  <si>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</si>
  <si>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</si>
  <si>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</si>
  <si>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</si>
  <si>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</si>
  <si>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</si>
  <si>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</si>
  <si>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</si>
  <si>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</si>
  <si>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</si>
  <si>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</si>
  <si>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</si>
  <si>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</si>
  <si>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</si>
  <si>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</si>
  <si>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</si>
  <si>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</si>
  <si>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</si>
  <si>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</si>
  <si>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</si>
  <si>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</si>
  <si>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</si>
  <si>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</si>
  <si>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</si>
  <si>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</si>
  <si>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</si>
  <si>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</si>
  <si>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</si>
  <si>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</si>
  <si>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</si>
  <si>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</si>
  <si>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</si>
  <si>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</si>
  <si>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</si>
  <si>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</si>
  <si>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</si>
  <si>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</si>
  <si>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</si>
  <si>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</si>
  <si>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</si>
  <si>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</si>
  <si>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</si>
  <si>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</si>
  <si>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</si>
  <si>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</si>
  <si>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</si>
  <si>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</si>
  <si>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</si>
  <si>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</si>
  <si>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</si>
  <si>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</si>
  <si>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</si>
  <si>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</si>
  <si>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</si>
  <si>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</si>
  <si>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</si>
  <si>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</si>
  <si>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</si>
  <si>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</si>
  <si>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</si>
  <si>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</si>
  <si>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</si>
  <si>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</si>
  <si>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</si>
  <si>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</si>
  <si>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</si>
  <si>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</si>
  <si>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</si>
  <si>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</si>
  <si>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</si>
  <si>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</si>
  <si>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</si>
  <si>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</si>
  <si>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</si>
  <si>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</si>
  <si>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</si>
  <si>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</si>
  <si>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</si>
  <si>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</si>
  <si>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</si>
  <si>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</si>
  <si>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</si>
  <si>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</si>
  <si>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</si>
  <si>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</si>
  <si>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</si>
  <si>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</si>
  <si>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</si>
  <si>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</si>
  <si>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</si>
  <si>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</si>
  <si>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</si>
  <si>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</si>
  <si>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</si>
  <si>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</si>
  <si>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</si>
  <si>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</si>
  <si>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</si>
  <si>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</si>
  <si>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</si>
  <si>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</si>
  <si>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</si>
  <si>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</si>
  <si>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</si>
  <si>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</si>
  <si>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</si>
  <si>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</si>
  <si>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</si>
  <si>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</si>
  <si>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</si>
  <si>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</si>
  <si>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</si>
  <si>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</si>
  <si>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</si>
  <si>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</si>
  <si>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</si>
  <si>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</si>
  <si>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</si>
  <si>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</si>
  <si>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</si>
  <si>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</si>
  <si>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</si>
  <si>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</si>
  <si>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</si>
  <si>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</si>
  <si>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</si>
  <si>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</si>
  <si>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</si>
  <si>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</si>
  <si>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</si>
  <si>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</si>
  <si>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</si>
  <si>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</si>
  <si>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</si>
  <si>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</si>
  <si>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</si>
  <si>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</si>
  <si>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</si>
  <si>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</si>
  <si>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</si>
  <si>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</si>
  <si>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</si>
  <si>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</si>
  <si>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</si>
  <si>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</si>
  <si>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</si>
  <si>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</si>
  <si>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</si>
  <si>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</si>
  <si>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</si>
  <si>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</si>
  <si>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</si>
  <si>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</si>
  <si>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</si>
  <si>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</si>
  <si>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</si>
  <si>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</si>
  <si>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</si>
  <si>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</si>
  <si>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</si>
  <si>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</si>
  <si>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</si>
  <si>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</si>
  <si>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</si>
  <si>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</si>
  <si>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</si>
  <si>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</si>
  <si>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</si>
  <si>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</si>
  <si>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</si>
  <si>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</si>
  <si>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</si>
  <si>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</si>
  <si>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</si>
  <si>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</si>
  <si>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</si>
  <si>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</si>
  <si>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</si>
  <si>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</si>
  <si>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</si>
  <si>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</si>
  <si>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</si>
  <si>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</si>
  <si>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</si>
  <si>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</si>
  <si>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</si>
  <si>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</si>
  <si>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</si>
  <si>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</si>
  <si>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</si>
  <si>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</si>
  <si>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</si>
  <si>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</si>
  <si>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</si>
  <si>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</si>
  <si>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</si>
  <si>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</si>
  <si>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</si>
  <si>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</si>
  <si>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</si>
  <si>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</si>
  <si>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</si>
  <si>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</si>
  <si>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</si>
  <si>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</si>
  <si>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</si>
  <si>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</si>
  <si>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</si>
  <si>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</si>
  <si>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</si>
  <si>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</si>
  <si>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</si>
  <si>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</si>
  <si>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</si>
  <si>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</si>
  <si>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</si>
  <si>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</si>
  <si>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</si>
  <si>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</si>
  <si>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</si>
  <si>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</si>
  <si>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</si>
  <si>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</si>
  <si>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</si>
  <si>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</si>
  <si>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</si>
  <si>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</si>
  <si>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</si>
  <si>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</si>
  <si>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</si>
  <si>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</si>
  <si>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</si>
  <si>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</si>
  <si>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</si>
  <si>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</si>
  <si>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</si>
  <si>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</si>
  <si>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</si>
  <si>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</si>
  <si>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</si>
  <si>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</si>
  <si>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</si>
  <si>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</si>
  <si>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</si>
  <si>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</si>
  <si>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</si>
  <si>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</si>
  <si>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</si>
  <si>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</si>
  <si>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</si>
  <si>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</si>
  <si>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</si>
  <si>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</si>
  <si>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</si>
  <si>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</si>
  <si>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</si>
  <si>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</si>
  <si>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</si>
  <si>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</si>
  <si>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</si>
  <si>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</si>
  <si>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</si>
  <si>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</si>
  <si>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</si>
  <si>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</si>
  <si>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</si>
  <si>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</si>
  <si>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</si>
  <si>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</si>
  <si>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</si>
  <si>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</si>
  <si>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</si>
  <si>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</si>
  <si>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</si>
  <si>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</si>
  <si>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</si>
  <si>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</si>
  <si>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</si>
  <si>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</si>
  <si>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</si>
  <si>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</si>
  <si>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</si>
  <si>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</si>
  <si>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</si>
  <si>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</si>
  <si>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</si>
  <si>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</si>
  <si>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</si>
  <si>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</si>
  <si>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</si>
  <si>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</si>
  <si>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</si>
  <si>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</si>
  <si>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</si>
  <si>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</si>
  <si>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</si>
  <si>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</si>
  <si>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</si>
  <si>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</si>
  <si>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</si>
  <si>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</si>
  <si>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</si>
  <si>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</si>
  <si>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</si>
  <si>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</si>
  <si>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</si>
  <si>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</si>
  <si>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</si>
  <si>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</si>
  <si>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</si>
  <si>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</si>
  <si>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</si>
  <si>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</si>
  <si>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</si>
  <si>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</si>
  <si>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</si>
  <si>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</si>
  <si>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</si>
  <si>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</si>
  <si>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</si>
  <si>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</si>
  <si>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</si>
  <si>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</si>
  <si>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</si>
  <si>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</si>
  <si>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</si>
  <si>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</si>
  <si>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</si>
  <si>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</si>
  <si>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</si>
  <si>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</si>
  <si>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</si>
  <si>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</si>
  <si>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</si>
  <si>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</si>
  <si>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</si>
  <si>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</si>
  <si>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</si>
  <si>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</si>
  <si>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</si>
  <si>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</si>
  <si>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</si>
  <si>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</si>
  <si>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</si>
  <si>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</si>
  <si>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</si>
  <si>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</si>
  <si>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</si>
  <si>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</si>
  <si>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</si>
  <si>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</si>
  <si>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</si>
  <si>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</si>
  <si>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</si>
  <si>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</si>
  <si>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</si>
  <si>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</si>
  <si>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</si>
  <si>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</si>
  <si>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</si>
  <si>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</si>
  <si>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</si>
  <si>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</si>
  <si>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</si>
  <si>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</si>
  <si>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</si>
  <si>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</si>
  <si>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</si>
  <si>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</si>
  <si>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</si>
  <si>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</si>
  <si>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</si>
  <si>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</si>
  <si>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</si>
  <si>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</si>
  <si>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</si>
  <si>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</si>
  <si>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</si>
  <si>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</si>
  <si>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</si>
  <si>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</si>
  <si>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</si>
  <si>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</si>
  <si>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</si>
  <si>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</si>
  <si>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</si>
  <si>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</si>
  <si>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</si>
  <si>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</si>
  <si>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</si>
  <si>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</si>
  <si>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</si>
  <si>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</si>
  <si>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</si>
  <si>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</si>
  <si>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</si>
  <si>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</si>
  <si>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</si>
  <si>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</si>
  <si>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</si>
  <si>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</si>
  <si>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</si>
  <si>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</si>
  <si>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</si>
  <si>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</si>
  <si>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</si>
  <si>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</si>
  <si>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</si>
  <si>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</si>
  <si>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</si>
  <si>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</si>
  <si>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</si>
  <si>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</si>
  <si>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</si>
  <si>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</si>
  <si>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</si>
  <si>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</si>
  <si>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</si>
  <si>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</si>
  <si>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</si>
  <si>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</si>
  <si>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</si>
  <si>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</si>
  <si>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</si>
  <si>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</si>
  <si>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</si>
  <si>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</si>
  <si>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</si>
  <si>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</si>
  <si>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</si>
  <si>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</si>
  <si>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</si>
  <si>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</si>
  <si>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</si>
  <si>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</si>
  <si>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</si>
  <si>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</si>
  <si>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</si>
  <si>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</si>
  <si>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</si>
  <si>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</si>
  <si>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</si>
  <si>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</si>
  <si>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</si>
  <si>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</si>
  <si>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</si>
  <si>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</si>
  <si>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</si>
  <si>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</si>
  <si>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</si>
  <si>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</si>
  <si>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</si>
  <si>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</si>
  <si>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</si>
  <si>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</si>
  <si>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</si>
  <si>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</si>
  <si>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</si>
  <si>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</si>
  <si>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</si>
  <si>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</si>
  <si>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</si>
  <si>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</si>
  <si>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</si>
  <si>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</si>
  <si>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</si>
  <si>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</si>
  <si>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</si>
  <si>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</si>
  <si>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</si>
  <si>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</si>
  <si>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</si>
  <si>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</si>
  <si>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</si>
  <si>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</si>
  <si>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</si>
  <si>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</si>
  <si>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</si>
  <si>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</si>
  <si>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</si>
  <si>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</si>
  <si>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</si>
  <si>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</si>
  <si>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</si>
  <si>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</si>
  <si>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</si>
  <si>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</si>
  <si>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</si>
  <si>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</si>
  <si>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</si>
  <si>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</si>
  <si>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</si>
  <si>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</si>
  <si>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</si>
  <si>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</si>
  <si>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</si>
  <si>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</si>
  <si>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</si>
  <si>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</si>
  <si>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</si>
  <si>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</si>
  <si>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</si>
  <si>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</si>
  <si>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</si>
  <si>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</si>
  <si>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</si>
  <si>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</si>
  <si>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</si>
  <si>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</si>
  <si>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</si>
  <si>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</si>
  <si>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</si>
  <si>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</si>
  <si>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</si>
  <si>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</si>
  <si>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</si>
  <si>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</si>
  <si>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</si>
  <si>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</si>
  <si>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</si>
  <si>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</si>
  <si>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</si>
  <si>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</si>
  <si>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</si>
  <si>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</si>
  <si>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</si>
  <si>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</si>
  <si>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</si>
  <si>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</si>
  <si>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</si>
  <si>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</si>
  <si>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</si>
  <si>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</si>
  <si>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</si>
  <si>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</si>
  <si>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</si>
  <si>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</si>
  <si>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</si>
  <si>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</si>
  <si>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</si>
  <si>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</si>
  <si>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</si>
  <si>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</si>
  <si>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</si>
  <si>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</si>
  <si>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</si>
  <si>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</si>
  <si>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</si>
  <si>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</si>
  <si>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</si>
  <si>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</si>
  <si>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</si>
  <si>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</si>
  <si>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</si>
  <si>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</si>
  <si>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</si>
  <si>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</si>
  <si>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</si>
  <si>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</si>
  <si>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</si>
  <si>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</si>
  <si>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</si>
  <si>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</si>
  <si>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</si>
  <si>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</si>
  <si>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</si>
  <si>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</si>
  <si>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</si>
  <si>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</si>
  <si>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</si>
  <si>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</si>
  <si>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</si>
  <si>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</si>
  <si>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</si>
  <si>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</si>
  <si>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</si>
  <si>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</si>
  <si>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</si>
  <si>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</si>
  <si>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</si>
  <si>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</si>
  <si>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</si>
  <si>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</si>
  <si>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</si>
  <si>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</si>
  <si>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</si>
  <si>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</si>
  <si>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</si>
  <si>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</si>
  <si>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</si>
  <si>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</si>
  <si>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</si>
  <si>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</si>
  <si>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</si>
  <si>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</si>
  <si>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</si>
  <si>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</si>
  <si>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</si>
  <si>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</si>
  <si>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</si>
  <si>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</si>
  <si>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</si>
  <si>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</si>
  <si>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</si>
  <si>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</si>
  <si>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</si>
  <si>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</si>
  <si>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</si>
  <si>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</si>
  <si>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</si>
  <si>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</si>
  <si>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</si>
  <si>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</si>
  <si>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</si>
  <si>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</si>
  <si>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</si>
  <si>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</si>
  <si>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</si>
  <si>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</si>
  <si>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</si>
  <si>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</si>
  <si>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</si>
  <si>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</si>
  <si>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</si>
  <si>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</si>
  <si>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</si>
  <si>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</si>
  <si>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</si>
  <si>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</si>
  <si>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</si>
  <si>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</si>
  <si>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</si>
  <si>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</si>
  <si>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</si>
  <si>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</si>
  <si>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</si>
  <si>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</si>
  <si>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</si>
  <si>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</si>
  <si>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</si>
  <si>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</si>
  <si>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</si>
  <si>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</si>
  <si>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</si>
  <si>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</si>
  <si>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</si>
  <si>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</si>
  <si>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</si>
  <si>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</si>
  <si>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</si>
  <si>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</si>
  <si>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</si>
  <si>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</si>
  <si>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</si>
  <si>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</si>
  <si>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</si>
  <si>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</si>
  <si>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</si>
  <si>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</si>
  <si>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</si>
  <si>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</si>
  <si>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</si>
  <si>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</si>
  <si>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</si>
  <si>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</si>
  <si>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</si>
  <si>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</si>
  <si>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</si>
  <si>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</si>
  <si>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</si>
  <si>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</si>
  <si>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</si>
  <si>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</si>
  <si>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</si>
  <si>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</si>
  <si>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</si>
  <si>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</si>
  <si>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</si>
  <si>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</si>
  <si>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</si>
  <si>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</si>
  <si>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</si>
  <si>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</si>
  <si>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</si>
  <si>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</si>
  <si>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</si>
  <si>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</si>
  <si>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</si>
  <si>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</si>
  <si>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</si>
  <si>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</si>
  <si>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</si>
  <si>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</si>
  <si>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</si>
  <si>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</si>
  <si>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</si>
  <si>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</si>
  <si>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</si>
  <si>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</si>
  <si>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</si>
  <si>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</si>
  <si>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</si>
  <si>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</si>
  <si>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</si>
  <si>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</si>
  <si>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</si>
  <si>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</si>
  <si>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</si>
  <si>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</si>
  <si>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</si>
  <si>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</si>
  <si>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</si>
  <si>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</si>
  <si>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</si>
  <si>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</si>
  <si>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</si>
  <si>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</si>
  <si>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</si>
  <si>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</si>
  <si>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</si>
  <si>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</si>
  <si>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</si>
  <si>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</si>
  <si>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</si>
  <si>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</si>
  <si>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</si>
  <si>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</si>
  <si>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</si>
  <si>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</si>
  <si>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</si>
  <si>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</si>
  <si>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</si>
  <si>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</si>
  <si>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</si>
  <si>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</si>
  <si>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</si>
  <si>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</si>
  <si>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</si>
  <si>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</si>
  <si>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</si>
  <si>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</si>
  <si>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</si>
  <si>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</si>
  <si>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</si>
  <si>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</si>
  <si>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</si>
  <si>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</si>
  <si>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</si>
  <si>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</si>
  <si>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</si>
  <si>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</si>
  <si>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</si>
  <si>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</si>
  <si>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</si>
  <si>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</si>
  <si>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</si>
  <si>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</si>
  <si>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</si>
  <si>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</si>
  <si>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</si>
  <si>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</si>
  <si>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</si>
  <si>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</si>
  <si>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</si>
  <si>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</si>
  <si>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</si>
  <si>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</si>
  <si>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</si>
  <si>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</si>
  <si>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</si>
  <si>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</si>
  <si>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</si>
  <si>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</si>
  <si>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</si>
  <si>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</si>
  <si>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</si>
  <si>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</si>
  <si>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</si>
  <si>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</si>
  <si>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</si>
  <si>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</si>
  <si>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</si>
  <si>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</si>
  <si>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</si>
  <si>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</si>
  <si>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</si>
  <si>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</si>
  <si>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</si>
  <si>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</si>
  <si>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</si>
  <si>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</si>
  <si>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</si>
  <si>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</si>
  <si>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</si>
  <si>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</si>
  <si>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</si>
  <si>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</si>
  <si>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</si>
  <si>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</si>
  <si>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</si>
  <si>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</si>
  <si>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</si>
  <si>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</si>
  <si>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</si>
  <si>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</si>
  <si>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</si>
  <si>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</si>
  <si>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</si>
  <si>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</si>
  <si>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</si>
  <si>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</si>
  <si>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</si>
  <si>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</si>
  <si>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</si>
  <si>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</si>
  <si>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</si>
  <si>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</si>
  <si>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</si>
  <si>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</si>
  <si>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</si>
  <si>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</si>
  <si>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</si>
  <si>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</si>
  <si>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</si>
  <si>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</si>
  <si>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</si>
  <si>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</si>
  <si>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</si>
  <si>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</si>
  <si>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</si>
  <si>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</si>
  <si>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</si>
  <si>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</si>
  <si>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</si>
  <si>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</si>
  <si>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</si>
  <si>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</si>
  <si>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</si>
  <si>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</si>
  <si>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</si>
  <si>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</si>
  <si>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</si>
  <si>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</si>
  <si>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</si>
  <si>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</si>
  <si>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</si>
  <si>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</si>
  <si>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</si>
  <si>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</si>
  <si>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</si>
  <si>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</si>
  <si>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</si>
  <si>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</si>
  <si>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</si>
  <si>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</si>
  <si>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</si>
  <si>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</si>
  <si>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</si>
  <si>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</si>
  <si>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</si>
  <si>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</si>
  <si>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</si>
  <si>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</si>
  <si>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</si>
  <si>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</si>
  <si>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</si>
  <si>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</si>
  <si>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</si>
  <si>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</si>
  <si>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</si>
  <si>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</si>
  <si>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</si>
  <si>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</si>
  <si>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</si>
  <si>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</si>
  <si>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</si>
  <si>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</si>
  <si>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</si>
  <si>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</si>
  <si>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</si>
  <si>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</si>
  <si>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</si>
  <si>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</si>
  <si>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</si>
  <si>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</si>
  <si>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</si>
  <si>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</si>
  <si>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</si>
  <si>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</si>
  <si>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</si>
  <si>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</si>
  <si>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</si>
  <si>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</si>
  <si>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</si>
  <si>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</si>
  <si>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</si>
  <si>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</si>
  <si>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</si>
  <si>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</si>
  <si>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</si>
  <si>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</si>
  <si>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</si>
  <si>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</si>
  <si>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</si>
  <si>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</si>
  <si>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</si>
  <si>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</si>
  <si>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</si>
  <si>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</si>
  <si>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</si>
  <si>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</si>
  <si>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</si>
  <si>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</si>
  <si>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</si>
  <si>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</si>
  <si>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</si>
  <si>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</si>
  <si>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</si>
  <si>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</si>
  <si>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</si>
  <si>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</si>
  <si>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</si>
  <si>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</si>
  <si>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</si>
  <si>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</si>
  <si>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</si>
  <si>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</si>
  <si>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</si>
  <si>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</si>
  <si>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</si>
  <si>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</si>
  <si>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</si>
  <si>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</si>
  <si>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</si>
  <si>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</si>
  <si>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</si>
  <si>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</si>
  <si>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</si>
  <si>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</si>
  <si>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</si>
  <si>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</si>
  <si>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</si>
  <si>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</si>
  <si>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</si>
  <si>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</si>
  <si>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</si>
  <si>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</si>
  <si>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</si>
  <si>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</si>
  <si>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</si>
  <si>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</si>
  <si>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</si>
  <si>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</si>
  <si>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</si>
  <si>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</si>
  <si>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</si>
  <si>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</si>
  <si>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</si>
  <si>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</si>
  <si>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</si>
  <si>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</si>
  <si>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</si>
  <si>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</si>
  <si>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</si>
  <si>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</si>
  <si>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</si>
  <si>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</si>
  <si>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</si>
  <si>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</si>
  <si>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</si>
  <si>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</si>
  <si>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</si>
  <si>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</si>
  <si>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</si>
  <si>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</si>
  <si>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</si>
  <si>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</si>
  <si>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</si>
  <si>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</si>
  <si>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</si>
  <si>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</si>
  <si>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</si>
  <si>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</si>
  <si>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</si>
  <si>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</si>
  <si>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</si>
  <si>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</si>
  <si>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</si>
  <si>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</si>
  <si>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</si>
  <si>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</si>
  <si>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</si>
  <si>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</si>
  <si>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</si>
  <si>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</si>
  <si>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</si>
  <si>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</si>
  <si>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</si>
  <si>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</si>
  <si>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</si>
  <si>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</si>
  <si>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</si>
  <si>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</si>
  <si>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</si>
  <si>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</si>
  <si>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</si>
  <si>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</si>
  <si>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</si>
  <si>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</si>
  <si>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</si>
  <si>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</si>
  <si>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</si>
  <si>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</si>
  <si>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</si>
  <si>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</si>
  <si>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</si>
  <si>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</si>
  <si>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</si>
  <si>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</si>
  <si>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</si>
  <si>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</si>
  <si>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</si>
  <si>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</si>
  <si>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</si>
  <si>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</si>
  <si>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</si>
  <si>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</si>
  <si>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</si>
  <si>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</si>
  <si>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</si>
  <si>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</si>
  <si>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</si>
  <si>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</si>
  <si>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</si>
  <si>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</si>
  <si>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</si>
  <si>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</si>
  <si>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</si>
  <si>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</si>
  <si>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</si>
  <si>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</si>
  <si>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</si>
  <si>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</si>
  <si>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</si>
  <si>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</si>
  <si>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</si>
  <si>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</si>
  <si>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</si>
  <si>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</si>
  <si>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</si>
  <si>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</si>
  <si>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</si>
  <si>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</si>
  <si>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</si>
  <si>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</si>
  <si>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</si>
  <si>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</si>
  <si>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</si>
  <si>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</si>
  <si>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</si>
  <si>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</si>
  <si>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</si>
  <si>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</si>
  <si>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</si>
  <si>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</si>
  <si>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</si>
  <si>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</si>
  <si>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</si>
  <si>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</si>
  <si>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</si>
  <si>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</si>
  <si>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</si>
  <si>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</si>
  <si>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</si>
  <si>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</si>
  <si>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</si>
  <si>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</si>
  <si>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</si>
  <si>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</si>
  <si>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</si>
  <si>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</si>
  <si>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</si>
  <si>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</si>
  <si>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</si>
  <si>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</si>
  <si>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</si>
  <si>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</si>
  <si>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</si>
  <si>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</si>
  <si>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</si>
  <si>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</si>
  <si>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</si>
  <si>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</si>
  <si>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</si>
  <si>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</si>
  <si>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</si>
  <si>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</si>
  <si>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</si>
  <si>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</si>
  <si>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</si>
  <si>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</si>
  <si>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</si>
  <si>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</si>
  <si>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</si>
  <si>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</si>
  <si>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</si>
  <si>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</si>
  <si>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</si>
  <si>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</si>
  <si>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</si>
  <si>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</si>
  <si>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</si>
  <si>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</si>
  <si>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</si>
  <si>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</si>
  <si>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</si>
  <si>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</si>
  <si>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</si>
  <si>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</si>
  <si>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</si>
  <si>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</si>
  <si>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</si>
  <si>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</si>
  <si>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</si>
  <si>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</si>
  <si>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</si>
  <si>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</si>
  <si>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</si>
  <si>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</si>
  <si>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</si>
  <si>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</si>
  <si>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</si>
  <si>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</si>
  <si>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</si>
  <si>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</si>
  <si>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</si>
  <si>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</si>
  <si>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</si>
  <si>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</si>
  <si>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</si>
  <si>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</si>
  <si>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</si>
  <si>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</si>
  <si>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</si>
  <si>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</si>
  <si>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</si>
  <si>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</si>
  <si>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</si>
  <si>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</si>
  <si>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</si>
  <si>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</si>
  <si>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</si>
  <si>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</si>
  <si>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</si>
  <si>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</si>
  <si>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</si>
  <si>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</si>
  <si>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</si>
  <si>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</si>
  <si>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</si>
  <si>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</si>
  <si>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</si>
  <si>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</si>
  <si>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</si>
  <si>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</si>
  <si>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</si>
  <si>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</si>
  <si>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</si>
  <si>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</si>
  <si>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</si>
  <si>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</si>
  <si>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</si>
  <si>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</si>
  <si>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</si>
  <si>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</si>
  <si>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</si>
  <si>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</si>
  <si>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</si>
  <si>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</si>
  <si>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</si>
  <si>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</si>
  <si>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</si>
  <si>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</si>
  <si>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</si>
  <si>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</si>
  <si>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</si>
  <si>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</si>
  <si>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</si>
  <si>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</si>
  <si>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</si>
  <si>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</si>
  <si>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</si>
  <si>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</si>
  <si>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</si>
  <si>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</si>
  <si>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</si>
  <si>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</si>
  <si>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</si>
  <si>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</si>
  <si>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</si>
  <si>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</si>
  <si>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</si>
  <si>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</si>
  <si>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</si>
  <si>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</si>
  <si>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</si>
  <si>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</si>
  <si>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</si>
  <si>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</si>
  <si>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</si>
  <si>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</si>
  <si>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</si>
  <si>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</si>
  <si>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</si>
  <si>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</si>
  <si>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</si>
  <si>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</si>
  <si>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</si>
  <si>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</si>
  <si>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</si>
  <si>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</si>
  <si>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</si>
  <si>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</si>
  <si>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</si>
  <si>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</si>
  <si>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</si>
  <si>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</si>
  <si>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</si>
  <si>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</si>
  <si>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</si>
  <si>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</si>
  <si>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</si>
  <si>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</si>
  <si>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</si>
  <si>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</si>
  <si>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</si>
  <si>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</si>
  <si>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</si>
  <si>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</si>
  <si>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</si>
  <si>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</si>
  <si>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</si>
  <si>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</si>
  <si>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</si>
  <si>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</si>
  <si>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</si>
  <si>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</si>
  <si>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</si>
  <si>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</si>
  <si>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</si>
  <si>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</si>
  <si>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</si>
  <si>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</si>
  <si>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</si>
  <si>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</si>
  <si>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</si>
  <si>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</si>
  <si>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</si>
  <si>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</si>
  <si>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</si>
  <si>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</si>
  <si>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</si>
  <si>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</si>
  <si>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</si>
  <si>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</si>
  <si>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</si>
  <si>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</si>
  <si>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</si>
  <si>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</si>
  <si>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</si>
  <si>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</si>
  <si>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</si>
  <si>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</si>
  <si>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</si>
  <si>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</si>
  <si>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</si>
  <si>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</si>
  <si>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</si>
  <si>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</si>
  <si>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</si>
  <si>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</si>
  <si>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</si>
  <si>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</si>
  <si>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</si>
  <si>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</si>
  <si>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</si>
  <si>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</si>
  <si>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</si>
  <si>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</si>
  <si>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</si>
  <si>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</si>
  <si>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</si>
  <si>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</si>
  <si>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</si>
  <si>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</si>
  <si>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</si>
  <si>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</si>
  <si>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</si>
  <si>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</si>
  <si>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</si>
  <si>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</si>
  <si>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</si>
  <si>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</si>
  <si>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</si>
  <si>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</si>
  <si>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</si>
  <si>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</si>
  <si>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</si>
  <si>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</si>
  <si>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</si>
  <si>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</si>
  <si>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</si>
  <si>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</si>
  <si>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</si>
  <si>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</si>
  <si>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</si>
  <si>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</si>
  <si>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</si>
  <si>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</si>
  <si>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</si>
  <si>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</si>
  <si>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</si>
  <si>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</si>
  <si>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</si>
  <si>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</si>
  <si>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</si>
  <si>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</si>
  <si>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</si>
  <si>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</si>
  <si>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</si>
  <si>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</si>
  <si>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</si>
  <si>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</si>
  <si>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</si>
  <si>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</si>
  <si>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</si>
  <si>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</si>
  <si>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</si>
  <si>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</si>
  <si>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</si>
  <si>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</si>
  <si>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</si>
  <si>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</si>
  <si>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</si>
  <si>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</si>
  <si>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</si>
  <si>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</si>
  <si>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</si>
  <si>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</si>
  <si>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</si>
  <si>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</si>
  <si>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</si>
  <si>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</si>
  <si>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</si>
  <si>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</si>
  <si>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</si>
  <si>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</si>
  <si>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</si>
  <si>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</si>
  <si>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</si>
  <si>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</si>
  <si>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</si>
  <si>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</si>
  <si>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</si>
  <si>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</si>
  <si>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</si>
  <si>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</si>
  <si>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</si>
  <si>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</si>
  <si>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</si>
  <si>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</si>
  <si>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</si>
  <si>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</si>
  <si>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</si>
  <si>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</si>
  <si>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</si>
  <si>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</si>
  <si>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</si>
  <si>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</si>
  <si>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</si>
  <si>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</si>
  <si>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</si>
  <si>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</si>
  <si>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</si>
  <si>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</si>
  <si>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</si>
  <si>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</si>
  <si>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</si>
  <si>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</si>
  <si>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</si>
  <si>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</si>
  <si>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</si>
  <si>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</si>
  <si>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</si>
  <si>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</si>
  <si>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</si>
  <si>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</si>
  <si>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</si>
  <si>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</si>
  <si>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</si>
  <si>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</si>
  <si>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</si>
  <si>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</si>
  <si>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</si>
  <si>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</si>
  <si>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</si>
  <si>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</si>
  <si>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</si>
  <si>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</si>
  <si>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</si>
  <si>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</si>
  <si>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</si>
  <si>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</si>
  <si>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</si>
  <si>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</si>
  <si>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</si>
  <si>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</si>
  <si>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</si>
  <si>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</si>
  <si>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</si>
  <si>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</si>
  <si>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</si>
  <si>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</si>
  <si>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</si>
  <si>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</si>
  <si>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</si>
  <si>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</si>
  <si>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</si>
  <si>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</si>
  <si>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</si>
  <si>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</si>
  <si>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</si>
  <si>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</si>
  <si>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</si>
  <si>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</si>
  <si>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</si>
  <si>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</si>
  <si>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</si>
  <si>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</si>
  <si>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</si>
  <si>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</si>
  <si>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</si>
  <si>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</si>
  <si>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</si>
  <si>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</si>
  <si>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</si>
  <si>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</si>
  <si>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</si>
  <si>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</si>
  <si>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</si>
  <si>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</si>
  <si>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</si>
  <si>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</si>
  <si>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</si>
  <si>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</si>
  <si>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</si>
  <si>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</si>
  <si>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</si>
  <si>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</si>
  <si>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</si>
  <si>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</si>
  <si>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</si>
  <si>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</si>
  <si>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</si>
  <si>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</si>
  <si>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</si>
  <si>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</si>
  <si>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</si>
  <si>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</si>
  <si>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</si>
  <si>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</si>
  <si>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</si>
  <si>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</si>
  <si>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</si>
  <si>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</si>
  <si>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</si>
  <si>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</si>
  <si>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</si>
  <si>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</si>
  <si>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</si>
  <si>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</si>
  <si>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</si>
  <si>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</si>
  <si>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</si>
  <si>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</si>
  <si>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</si>
  <si>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</si>
  <si>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</si>
  <si>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</si>
  <si>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</si>
  <si>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</si>
  <si>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</si>
  <si>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</si>
  <si>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</si>
  <si>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</si>
  <si>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</si>
  <si>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</si>
  <si>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</si>
  <si>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</si>
  <si>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</si>
  <si>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</si>
  <si>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</si>
  <si>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</si>
  <si>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</si>
  <si>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</si>
  <si>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</si>
  <si>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</si>
  <si>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</si>
  <si>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</si>
  <si>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</si>
  <si>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</si>
  <si>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</si>
  <si>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</si>
  <si>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</si>
  <si>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</si>
  <si>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</si>
  <si>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</si>
  <si>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</si>
  <si>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</si>
  <si>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</si>
  <si>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</si>
  <si>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</si>
  <si>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</si>
  <si>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</si>
  <si>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</si>
  <si>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</si>
  <si>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</si>
  <si>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</si>
  <si>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</si>
  <si>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</si>
  <si>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</si>
  <si>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</si>
  <si>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</si>
  <si>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</si>
  <si>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</si>
  <si>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</si>
  <si>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</si>
  <si>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</si>
  <si>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</si>
  <si>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</si>
  <si>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</si>
  <si>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</si>
  <si>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</si>
  <si>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</si>
  <si>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</si>
  <si>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</si>
  <si>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</si>
  <si>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</si>
  <si>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</si>
  <si>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</si>
  <si>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</si>
  <si>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</si>
  <si>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</si>
  <si>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</si>
  <si>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</si>
  <si>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</si>
  <si>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</si>
  <si>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</si>
  <si>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</si>
  <si>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</si>
  <si>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</si>
  <si>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</si>
  <si>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</si>
  <si>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</si>
  <si>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</si>
  <si>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</si>
  <si>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</si>
  <si>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</si>
  <si>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</si>
  <si>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</si>
  <si>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</si>
  <si>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</si>
  <si>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</si>
  <si>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</si>
  <si>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</si>
  <si>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</si>
  <si>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</si>
  <si>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</si>
  <si>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</si>
  <si>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</si>
  <si>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</si>
  <si>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</si>
  <si>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</si>
  <si>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</si>
  <si>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</si>
  <si>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</si>
  <si>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</si>
  <si>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</si>
  <si>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</si>
  <si>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</si>
  <si>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</si>
  <si>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</si>
  <si>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</si>
  <si>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</si>
  <si>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</si>
  <si>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</si>
  <si>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</si>
  <si>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</si>
  <si>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</si>
  <si>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</si>
  <si>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</si>
  <si>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</si>
  <si>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</si>
  <si>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</si>
  <si>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</si>
  <si>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</si>
  <si>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</si>
  <si>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</si>
  <si>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</si>
  <si>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</si>
  <si>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</si>
  <si>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</si>
  <si>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</si>
  <si>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</si>
  <si>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</si>
  <si>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</si>
  <si>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</si>
  <si>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</si>
  <si>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</si>
  <si>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</si>
  <si>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</si>
  <si>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</si>
  <si>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</si>
  <si>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</si>
  <si>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</si>
  <si>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</si>
  <si>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</si>
  <si>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</si>
  <si>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</si>
  <si>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</si>
  <si>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</si>
  <si>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</si>
  <si>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</si>
  <si>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</si>
  <si>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</si>
  <si>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</si>
  <si>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</si>
  <si>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</si>
  <si>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</si>
  <si>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</si>
  <si>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</si>
  <si>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</si>
  <si>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</si>
  <si>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</si>
  <si>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</si>
  <si>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</si>
  <si>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</si>
  <si>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</si>
  <si>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</si>
  <si>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</si>
  <si>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</si>
  <si>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</si>
  <si>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</si>
  <si>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</si>
  <si>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</si>
  <si>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</si>
  <si>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</si>
  <si>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</si>
  <si>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</si>
  <si>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</si>
  <si>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</si>
  <si>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</si>
  <si>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</si>
  <si>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</si>
  <si>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</si>
  <si>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</si>
  <si>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</si>
  <si>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</si>
  <si>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</si>
  <si>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</si>
  <si>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</si>
  <si>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</si>
  <si>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</si>
  <si>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</si>
  <si>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</si>
  <si>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</si>
  <si>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</si>
  <si>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</si>
  <si>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</si>
  <si>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</si>
  <si>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</si>
  <si>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</si>
  <si>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</si>
  <si>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</si>
  <si>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</si>
  <si>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</si>
  <si>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</si>
  <si>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</si>
  <si>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</si>
  <si>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</si>
  <si>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</si>
  <si>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</si>
  <si>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</si>
  <si>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</si>
  <si>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</si>
  <si>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</si>
  <si>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</si>
  <si>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</si>
  <si>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</si>
  <si>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</si>
  <si>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</si>
  <si>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</si>
  <si>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</si>
  <si>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</si>
  <si>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</si>
  <si>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</si>
  <si>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</si>
  <si>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</si>
  <si>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</si>
  <si>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</si>
  <si>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</si>
  <si>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</si>
  <si>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</si>
  <si>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</si>
  <si>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</si>
  <si>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</si>
  <si>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</si>
  <si>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</si>
  <si>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</si>
  <si>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</si>
  <si>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</si>
  <si>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</si>
  <si>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</si>
  <si>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</si>
  <si>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</si>
  <si>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</si>
  <si>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</si>
  <si>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</si>
  <si>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</si>
  <si>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</si>
  <si>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</si>
  <si>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</si>
  <si>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</si>
  <si>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</si>
  <si>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</si>
  <si>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</si>
  <si>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</si>
  <si>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</si>
  <si>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</si>
  <si>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</si>
  <si>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</si>
  <si>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</si>
  <si>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</si>
  <si>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</si>
  <si>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</si>
  <si>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</si>
  <si>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</si>
  <si>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</si>
  <si>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</si>
  <si>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</si>
  <si>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</si>
  <si>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</si>
  <si>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</si>
  <si>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</si>
  <si>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</si>
  <si>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</si>
  <si>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</si>
  <si>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</si>
  <si>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</si>
  <si>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</si>
  <si>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</si>
  <si>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</si>
  <si>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</si>
  <si>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</si>
  <si>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</si>
  <si>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</si>
  <si>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</si>
  <si>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</si>
  <si>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</si>
  <si>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</si>
  <si>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</si>
  <si>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</si>
  <si>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</si>
  <si>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</si>
  <si>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</si>
  <si>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</si>
  <si>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</si>
  <si>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</si>
  <si>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</si>
  <si>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</si>
  <si>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</si>
  <si>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</si>
  <si>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</si>
  <si>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</si>
  <si>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</si>
  <si>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</si>
  <si>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</si>
  <si>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</si>
  <si>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</si>
  <si>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</si>
  <si>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</si>
  <si>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</si>
  <si>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</si>
  <si>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</si>
  <si>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</si>
  <si>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</si>
  <si>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</si>
  <si>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</si>
  <si>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</si>
  <si>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</si>
  <si>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</si>
  <si>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</si>
  <si>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</si>
  <si>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</si>
  <si>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</si>
  <si>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</si>
  <si>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</si>
  <si>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</si>
  <si>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</si>
  <si>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</si>
  <si>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</si>
  <si>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</si>
  <si>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</si>
  <si>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</si>
  <si>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</si>
  <si>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</si>
  <si>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</si>
  <si>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</si>
  <si>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</si>
  <si>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</si>
  <si>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</si>
  <si>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</si>
  <si>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</si>
  <si>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</si>
  <si>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</si>
  <si>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</si>
  <si>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</si>
  <si>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</si>
  <si>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</si>
  <si>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</si>
  <si>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</si>
  <si>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</si>
  <si>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</si>
  <si>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</si>
  <si>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</si>
  <si>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</si>
  <si>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</si>
  <si>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</si>
  <si>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</si>
  <si>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</si>
  <si>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</si>
  <si>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</si>
  <si>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</si>
  <si>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</si>
  <si>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</si>
  <si>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</si>
  <si>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</si>
  <si>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</si>
  <si>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</si>
  <si>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</si>
  <si>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</si>
  <si>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</si>
  <si>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</si>
  <si>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</si>
  <si>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</si>
  <si>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</si>
  <si>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</si>
  <si>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</si>
  <si>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</si>
  <si>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</si>
  <si>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</si>
  <si>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</si>
  <si>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</si>
  <si>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</si>
  <si>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</si>
  <si>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</si>
  <si>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</si>
  <si>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</si>
  <si>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</si>
  <si>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</si>
  <si>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</si>
  <si>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</si>
  <si>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</si>
  <si>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</si>
  <si>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</si>
  <si>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</si>
  <si>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</si>
  <si>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</si>
  <si>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</si>
  <si>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</si>
  <si>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</si>
  <si>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</si>
  <si>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</si>
  <si>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</si>
  <si>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</si>
  <si>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</si>
  <si>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</si>
  <si>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</si>
  <si>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</si>
  <si>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</si>
  <si>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</si>
  <si>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</si>
  <si>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</si>
  <si>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</si>
  <si>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</si>
  <si>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</si>
  <si>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</si>
  <si>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</si>
  <si>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</si>
  <si>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</si>
  <si>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</si>
  <si>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</si>
  <si>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</si>
  <si>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</si>
  <si>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</si>
  <si>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</si>
  <si>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</si>
  <si>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</si>
  <si>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</si>
  <si>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</si>
  <si>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</si>
  <si>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</si>
  <si>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</si>
  <si>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</si>
  <si>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</si>
  <si>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</si>
  <si>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</si>
  <si>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</si>
  <si>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</si>
  <si>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</si>
  <si>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</si>
  <si>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</si>
  <si>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</si>
  <si>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</si>
  <si>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</si>
  <si>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</si>
  <si>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</si>
  <si>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</si>
  <si>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</si>
  <si>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</si>
  <si>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</si>
  <si>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</si>
  <si>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</si>
  <si>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</si>
  <si>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</si>
  <si>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</si>
  <si>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</si>
  <si>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</si>
  <si>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</si>
  <si>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</si>
  <si>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</si>
  <si>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</si>
  <si>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</si>
  <si>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</si>
  <si>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</si>
  <si>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</si>
  <si>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</si>
  <si>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</si>
  <si>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</si>
  <si>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</si>
  <si>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</si>
  <si>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</si>
  <si>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</si>
  <si>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</si>
  <si>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</si>
  <si>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</si>
  <si>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</si>
  <si>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</si>
  <si>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</si>
  <si>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</si>
  <si>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</si>
  <si>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</si>
  <si>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</si>
  <si>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</si>
  <si>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</si>
  <si>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</si>
  <si>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</si>
  <si>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</si>
  <si>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</si>
  <si>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</si>
  <si>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</si>
  <si>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</si>
  <si>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</si>
  <si>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</si>
  <si>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</si>
  <si>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</si>
  <si>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</si>
  <si>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</si>
  <si>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</si>
  <si>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</si>
  <si>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</si>
  <si>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</si>
  <si>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</si>
  <si>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</si>
  <si>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</si>
  <si>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</si>
  <si>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</si>
  <si>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</si>
  <si>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</si>
  <si>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</si>
  <si>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</si>
  <si>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</si>
  <si>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</si>
  <si>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</si>
  <si>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</si>
  <si>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</si>
  <si>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</si>
  <si>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</si>
  <si>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</si>
  <si>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</si>
  <si>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</si>
  <si>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</si>
  <si>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</si>
  <si>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</si>
  <si>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</si>
  <si>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</si>
  <si>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</si>
  <si>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</si>
  <si>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</si>
  <si>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</si>
  <si>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</si>
  <si>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</si>
  <si>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</si>
  <si>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</si>
  <si>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</si>
  <si>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</si>
  <si>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</si>
  <si>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</si>
  <si>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</si>
  <si>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</si>
  <si>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</si>
  <si>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</si>
  <si>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</si>
  <si>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</si>
  <si>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</si>
  <si>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</si>
  <si>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</si>
  <si>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</si>
  <si>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</si>
  <si>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</si>
  <si>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</si>
  <si>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</si>
  <si>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</si>
  <si>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</si>
  <si>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</si>
  <si>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</si>
  <si>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</si>
  <si>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</si>
  <si>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</si>
  <si>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</si>
  <si>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</si>
  <si>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</si>
  <si>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</si>
  <si>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</si>
  <si>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</si>
  <si>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</si>
  <si>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</si>
  <si>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</si>
  <si>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</si>
  <si>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</si>
  <si>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</si>
  <si>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</si>
  <si>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</si>
  <si>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</si>
  <si>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</si>
  <si>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</si>
  <si>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</si>
  <si>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</si>
  <si>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</si>
  <si>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</si>
  <si>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</si>
  <si>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</si>
  <si>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</si>
  <si>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</si>
  <si>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</si>
  <si>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</si>
  <si>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</si>
  <si>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</si>
  <si>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</si>
  <si>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</si>
  <si>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</si>
  <si>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</si>
  <si>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</si>
  <si>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</si>
  <si>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</si>
  <si>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</si>
  <si>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</si>
  <si>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</si>
  <si>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</si>
  <si>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</si>
  <si>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</si>
  <si>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</si>
  <si>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</si>
  <si>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</si>
  <si>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</si>
  <si>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</si>
  <si>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</si>
  <si>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</si>
  <si>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</si>
  <si>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</si>
  <si>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</si>
  <si>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</si>
  <si>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</si>
  <si>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</si>
  <si>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</si>
  <si>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</si>
  <si>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</si>
  <si>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</si>
  <si>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</si>
  <si>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</si>
  <si>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</si>
  <si>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</si>
  <si>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</si>
  <si>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</si>
  <si>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</si>
  <si>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</si>
  <si>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</si>
  <si>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</si>
  <si>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</si>
  <si>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</si>
  <si>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</si>
  <si>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</si>
  <si>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</si>
  <si>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</si>
  <si>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</si>
  <si>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</si>
  <si>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</si>
  <si>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</si>
  <si>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</si>
  <si>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</si>
  <si>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</si>
  <si>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</si>
  <si>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</si>
  <si>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</si>
  <si>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</si>
  <si>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</si>
  <si>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</si>
  <si>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</si>
  <si>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</si>
  <si>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</si>
  <si>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</si>
  <si>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</si>
  <si>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</si>
  <si>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</si>
  <si>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</si>
  <si>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</si>
  <si>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</si>
  <si>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</si>
  <si>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</si>
  <si>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</si>
  <si>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</si>
  <si>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</si>
  <si>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</si>
  <si>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</si>
  <si>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</si>
  <si>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</si>
  <si>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</si>
  <si>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</si>
  <si>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</si>
  <si>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</si>
  <si>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</si>
  <si>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</si>
  <si>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</si>
  <si>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</si>
  <si>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</si>
  <si>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</si>
  <si>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</si>
  <si>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</si>
  <si>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</si>
  <si>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</si>
  <si>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</si>
  <si>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</si>
  <si>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</si>
  <si>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</si>
  <si>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</si>
  <si>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</si>
  <si>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</si>
  <si>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</si>
  <si>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</si>
  <si>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</si>
  <si>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</si>
  <si>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</si>
  <si>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</si>
  <si>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</si>
  <si>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</si>
  <si>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</si>
  <si>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</si>
  <si>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</si>
  <si>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</si>
  <si>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</si>
  <si>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</si>
  <si>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</si>
  <si>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</si>
  <si>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</si>
  <si>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</si>
  <si>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</si>
  <si>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</si>
  <si>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</si>
  <si>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</si>
  <si>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</si>
  <si>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</si>
  <si>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</si>
  <si>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</si>
  <si>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</si>
  <si>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</si>
  <si>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</si>
  <si>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</si>
  <si>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</si>
  <si>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</si>
  <si>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</si>
  <si>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</si>
  <si>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</si>
  <si>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</si>
  <si>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</si>
  <si>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</si>
  <si>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</si>
  <si>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</si>
  <si>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</si>
  <si>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</si>
  <si>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</si>
  <si>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</si>
  <si>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</si>
  <si>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</si>
  <si>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</si>
  <si>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</si>
  <si>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</si>
  <si>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</si>
  <si>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</si>
  <si>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</si>
  <si>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</si>
  <si>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</si>
  <si>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</si>
  <si>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</si>
  <si>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</si>
  <si>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</si>
  <si>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</si>
  <si>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</si>
  <si>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</si>
  <si>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</si>
  <si>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</si>
  <si>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</si>
  <si>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</si>
  <si>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</si>
  <si>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</si>
  <si>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</si>
  <si>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</si>
  <si>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</si>
  <si>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</si>
  <si>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</si>
  <si>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</si>
  <si>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</si>
  <si>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</si>
  <si>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</si>
  <si>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</si>
  <si>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</si>
  <si>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</si>
  <si>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</si>
  <si>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</si>
  <si>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</si>
  <si>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</si>
  <si>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</si>
  <si>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</si>
  <si>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</si>
  <si>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</si>
  <si>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</si>
  <si>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</si>
  <si>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</si>
  <si>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</si>
  <si>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</si>
  <si>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</si>
  <si>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</si>
  <si>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</si>
  <si>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</si>
  <si>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</si>
  <si>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</si>
  <si>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</si>
  <si>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</si>
  <si>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</si>
  <si>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</si>
  <si>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</si>
  <si>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</si>
  <si>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</si>
  <si>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</si>
  <si>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</si>
  <si>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</si>
  <si>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</si>
  <si>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</si>
  <si>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</si>
  <si>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</si>
  <si>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</si>
  <si>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</si>
  <si>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</si>
  <si>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</si>
  <si>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</si>
  <si>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</si>
  <si>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</si>
  <si>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</si>
  <si>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</si>
  <si>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</si>
  <si>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</si>
  <si>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</si>
  <si>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</si>
  <si>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</si>
  <si>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</si>
  <si>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</si>
  <si>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</si>
  <si>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</si>
  <si>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</si>
  <si>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</si>
  <si>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</si>
  <si>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</si>
  <si>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</si>
  <si>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</si>
  <si>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</si>
  <si>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</si>
  <si>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</si>
  <si>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</si>
  <si>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</si>
  <si>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</si>
  <si>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</si>
  <si>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</si>
  <si>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</si>
  <si>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</si>
  <si>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</si>
  <si>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</si>
  <si>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</si>
  <si>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</si>
  <si>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</si>
  <si>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</si>
  <si>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</si>
  <si>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</si>
  <si>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</si>
  <si>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</si>
  <si>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</si>
  <si>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</si>
  <si>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</si>
  <si>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</si>
  <si>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</si>
  <si>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</si>
  <si>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</si>
  <si>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</si>
  <si>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</si>
  <si>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</si>
  <si>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</si>
  <si>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</si>
  <si>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</si>
  <si>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</si>
  <si>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</si>
  <si>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</si>
  <si>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</si>
  <si>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</si>
  <si>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</si>
  <si>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</si>
  <si>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</si>
  <si>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</si>
  <si>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</si>
  <si>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</si>
  <si>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</si>
  <si>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</si>
  <si>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</si>
  <si>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</si>
  <si>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</si>
  <si>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</si>
  <si>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</si>
  <si>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</si>
  <si>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</si>
  <si>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</si>
  <si>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</si>
  <si>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</si>
  <si>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</si>
  <si>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</si>
  <si>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</si>
  <si>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</si>
  <si>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</si>
  <si>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</si>
  <si>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</si>
  <si>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</si>
  <si>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</si>
  <si>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</si>
  <si>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</si>
  <si>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</si>
  <si>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</si>
  <si>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</si>
  <si>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</si>
  <si>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</si>
  <si>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</si>
  <si>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</si>
  <si>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</si>
  <si>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</si>
  <si>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</si>
  <si>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</si>
  <si>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</si>
  <si>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</si>
  <si>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</si>
  <si>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</si>
  <si>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</si>
  <si>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</si>
  <si>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</si>
  <si>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</si>
  <si>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</si>
  <si>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</si>
  <si>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</si>
  <si>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</si>
  <si>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</si>
  <si>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</si>
  <si>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</si>
  <si>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</si>
  <si>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</si>
  <si>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</si>
  <si>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</si>
  <si>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</si>
  <si>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</si>
  <si>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</si>
  <si>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</si>
  <si>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</si>
  <si>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</si>
  <si>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</si>
  <si>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</si>
  <si>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</si>
  <si>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</si>
  <si>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</si>
  <si>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</si>
  <si>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</si>
  <si>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</si>
  <si>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</si>
  <si>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</si>
  <si>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</si>
  <si>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</si>
  <si>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</si>
  <si>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</si>
  <si>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</si>
  <si>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</si>
  <si>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</si>
  <si>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</si>
  <si>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</si>
  <si>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</si>
  <si>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</si>
  <si>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</si>
  <si>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</si>
  <si>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</si>
  <si>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</si>
  <si>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</si>
  <si>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</si>
  <si>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</si>
  <si>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</si>
  <si>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</si>
  <si>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</si>
  <si>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</si>
  <si>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</si>
  <si>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</si>
  <si>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</si>
  <si>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</si>
  <si>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</si>
  <si>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</si>
  <si>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</si>
  <si>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</si>
  <si>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</si>
  <si>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</si>
  <si>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</si>
  <si>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</si>
  <si>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</si>
  <si>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</si>
  <si>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</si>
  <si>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</si>
  <si>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</si>
  <si>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</si>
  <si>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</si>
  <si>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</si>
  <si>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</si>
  <si>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</si>
  <si>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</si>
  <si>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</si>
  <si>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</si>
  <si>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</si>
  <si>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</si>
  <si>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</si>
  <si>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</si>
  <si>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</si>
  <si>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</si>
  <si>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</si>
  <si>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</si>
  <si>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</si>
  <si>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</si>
  <si>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</si>
  <si>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</si>
  <si>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</si>
  <si>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</si>
  <si>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</si>
  <si>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</si>
  <si>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</si>
  <si>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</si>
  <si>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</si>
  <si>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</si>
  <si>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</si>
  <si>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</si>
  <si>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</si>
  <si>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</si>
  <si>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</si>
  <si>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</si>
  <si>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</si>
  <si>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</si>
  <si>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</si>
  <si>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</si>
  <si>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</si>
  <si>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</si>
  <si>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</si>
  <si>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</si>
  <si>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</si>
  <si>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</si>
  <si>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</si>
  <si>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</si>
  <si>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</si>
  <si>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</si>
  <si>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</si>
  <si>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</si>
  <si>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</si>
  <si>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</si>
  <si>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</si>
  <si>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</si>
  <si>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</si>
  <si>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</si>
  <si>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</si>
  <si>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</si>
  <si>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</si>
  <si>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</si>
  <si>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</si>
  <si>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</si>
  <si>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</si>
  <si>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</si>
  <si>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</si>
  <si>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</si>
  <si>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</si>
  <si>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</si>
  <si>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</si>
  <si>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</si>
  <si>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</si>
  <si>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</si>
  <si>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</si>
  <si>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</si>
  <si>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</si>
  <si>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</si>
  <si>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</si>
  <si>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</si>
  <si>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</si>
  <si>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</si>
  <si>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</si>
  <si>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</si>
  <si>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</si>
  <si>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</si>
  <si>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</si>
  <si>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</si>
  <si>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</si>
  <si>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</si>
  <si>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</si>
  <si>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</si>
  <si>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</si>
  <si>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</si>
  <si>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</si>
  <si>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</si>
  <si>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</si>
  <si>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</si>
  <si>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</si>
  <si>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</si>
  <si>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</si>
  <si>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</si>
  <si>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</si>
  <si>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</si>
  <si>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</si>
  <si>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</si>
  <si>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</si>
  <si>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</si>
  <si>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</si>
  <si>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</si>
  <si>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</si>
  <si>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</si>
  <si>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</si>
  <si>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</si>
  <si>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</si>
  <si>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</si>
  <si>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</si>
  <si>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</si>
  <si>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</si>
  <si>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</si>
  <si>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</si>
  <si>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</si>
  <si>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</si>
  <si>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</si>
  <si>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</si>
  <si>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</si>
  <si>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</si>
  <si>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</si>
  <si>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</si>
  <si>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</si>
  <si>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</si>
  <si>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</si>
  <si>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</si>
  <si>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</si>
  <si>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</si>
  <si>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</si>
  <si>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</si>
  <si>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</si>
  <si>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</si>
  <si>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</si>
  <si>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</si>
  <si>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</si>
  <si>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</si>
  <si>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</si>
  <si>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</si>
  <si>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</si>
  <si>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</si>
  <si>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</si>
  <si>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</si>
  <si>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</si>
  <si>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</si>
  <si>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</si>
  <si>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</si>
  <si>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</si>
  <si>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</si>
  <si>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</si>
  <si>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</si>
  <si>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</si>
  <si>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</si>
  <si>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</si>
  <si>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</si>
  <si>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</si>
  <si>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</si>
  <si>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</si>
  <si>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</si>
  <si>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</si>
  <si>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</si>
  <si>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</si>
  <si>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</si>
  <si>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</si>
  <si>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</si>
  <si>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</si>
  <si>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</si>
  <si>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</si>
  <si>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</si>
  <si>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</si>
  <si>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</si>
  <si>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</si>
  <si>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</si>
  <si>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</si>
  <si>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</si>
  <si>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</si>
  <si>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</si>
  <si>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</si>
  <si>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</si>
  <si>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</si>
  <si>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</si>
  <si>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</si>
  <si>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</si>
  <si>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</si>
  <si>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</si>
  <si>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</si>
  <si>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</si>
  <si>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</si>
  <si>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</si>
  <si>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</si>
  <si>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</si>
  <si>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</si>
  <si>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</si>
  <si>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</si>
  <si>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</si>
  <si>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</si>
  <si>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</si>
  <si>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</si>
  <si>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</si>
  <si>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</si>
  <si>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</si>
  <si>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</si>
  <si>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</si>
  <si>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</si>
  <si>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</si>
  <si>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</si>
  <si>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</si>
  <si>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</si>
  <si>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</si>
  <si>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</si>
  <si>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</si>
  <si>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</si>
  <si>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</si>
  <si>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</si>
  <si>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</si>
  <si>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</si>
  <si>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</si>
  <si>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</si>
  <si>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</si>
  <si>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</si>
  <si>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</si>
  <si>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</si>
  <si>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</si>
  <si>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</si>
  <si>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</si>
  <si>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</si>
  <si>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</si>
  <si>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</si>
  <si>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</si>
  <si>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</si>
  <si>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</si>
  <si>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</si>
  <si>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</si>
  <si>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</si>
  <si>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</si>
  <si>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</si>
  <si>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</si>
  <si>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</si>
  <si>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</si>
  <si>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</si>
  <si>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</si>
  <si>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</si>
  <si>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</si>
  <si>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</si>
  <si>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</si>
  <si>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</si>
  <si>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</si>
  <si>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</si>
  <si>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</si>
  <si>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</si>
  <si>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</si>
  <si>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</si>
  <si>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</si>
  <si>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</si>
  <si>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</si>
  <si>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</si>
  <si>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</si>
  <si>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</si>
  <si>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</si>
  <si>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</si>
  <si>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</si>
  <si>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</si>
  <si>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</si>
  <si>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</si>
  <si>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</si>
  <si>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</si>
  <si>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</si>
  <si>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</si>
  <si>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</si>
  <si>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</si>
  <si>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</si>
  <si>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</si>
  <si>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</si>
  <si>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</si>
  <si>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</si>
  <si>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</si>
  <si>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</si>
  <si>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</si>
  <si>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</si>
  <si>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</si>
  <si>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</si>
  <si>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</si>
  <si>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</si>
  <si>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</si>
  <si>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</si>
  <si>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</si>
  <si>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</si>
  <si>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</si>
  <si>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</si>
  <si>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</si>
  <si>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</si>
  <si>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</si>
  <si>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</si>
  <si>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</si>
  <si>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</si>
  <si>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</si>
  <si>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</si>
  <si>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</si>
  <si>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</si>
  <si>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</si>
  <si>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</si>
  <si>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</si>
  <si>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</si>
  <si>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</si>
  <si>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</si>
  <si>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</si>
  <si>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</si>
  <si>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</si>
  <si>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</si>
  <si>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</si>
  <si>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</si>
  <si>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</si>
  <si>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</si>
  <si>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</si>
  <si>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</si>
  <si>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</si>
  <si>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</si>
  <si>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</si>
  <si>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</si>
  <si>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</si>
  <si>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</si>
  <si>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</si>
  <si>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</si>
  <si>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</si>
  <si>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</si>
  <si>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</si>
  <si>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</si>
  <si>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</si>
  <si>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</si>
  <si>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</si>
  <si>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</si>
  <si>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</si>
  <si>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</si>
  <si>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</si>
  <si>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</si>
  <si>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</si>
  <si>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</si>
  <si>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</si>
  <si>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</si>
  <si>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</si>
  <si>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</si>
  <si>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</si>
  <si>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</si>
  <si>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</si>
  <si>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</si>
  <si>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</si>
  <si>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</si>
  <si>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</si>
  <si>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</si>
  <si>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</si>
  <si>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</si>
  <si>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</si>
  <si>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</si>
  <si>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</si>
  <si>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</si>
  <si>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</si>
  <si>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</si>
  <si>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</si>
  <si>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</si>
  <si>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</si>
  <si>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</si>
  <si>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</si>
  <si>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</si>
  <si>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</si>
  <si>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</si>
  <si>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</si>
  <si>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</si>
  <si>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</si>
  <si>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</si>
  <si>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</si>
  <si>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</si>
  <si>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</si>
  <si>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</si>
  <si>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</si>
  <si>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</si>
  <si>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</si>
  <si>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</si>
  <si>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</si>
  <si>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</si>
  <si>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</si>
  <si>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</si>
  <si>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</si>
  <si>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</si>
  <si>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</si>
  <si>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</si>
  <si>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</si>
  <si>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</si>
  <si>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</si>
  <si>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</si>
  <si>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</si>
  <si>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</si>
  <si>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</si>
  <si>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</si>
  <si>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</si>
  <si>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</si>
  <si>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</si>
  <si>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</si>
  <si>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</si>
  <si>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</si>
  <si>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</si>
  <si>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</si>
  <si>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</si>
  <si>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</si>
  <si>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</si>
  <si>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</si>
  <si>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</si>
  <si>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</si>
  <si>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</si>
  <si>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</si>
  <si>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</si>
  <si>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</si>
  <si>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</si>
  <si>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</si>
  <si>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</si>
  <si>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</si>
  <si>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</si>
  <si>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</si>
  <si>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</si>
  <si>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</si>
  <si>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</si>
  <si>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</si>
  <si>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</si>
  <si>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</si>
  <si>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</si>
  <si>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</si>
  <si>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</si>
  <si>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</si>
  <si>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</si>
  <si>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</si>
  <si>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</si>
  <si>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</si>
  <si>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</si>
  <si>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</si>
  <si>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</si>
  <si>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</si>
  <si>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</si>
  <si>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</si>
  <si>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</si>
  <si>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</si>
  <si>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</si>
  <si>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</si>
  <si>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</si>
  <si>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</si>
  <si>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</si>
  <si>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</si>
  <si>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</si>
  <si>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</si>
  <si>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</si>
  <si>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</si>
  <si>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</si>
  <si>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</si>
  <si>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</si>
  <si>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</si>
  <si>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</si>
  <si>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</si>
  <si>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</si>
  <si>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</si>
  <si>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</si>
  <si>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</si>
  <si>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</si>
  <si>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</si>
  <si>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</si>
  <si>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</si>
  <si>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</si>
  <si>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</si>
  <si>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</si>
  <si>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</si>
  <si>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</si>
  <si>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</si>
  <si>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</si>
  <si>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</si>
  <si>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</si>
  <si>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</si>
  <si>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</si>
  <si>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</si>
  <si>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</si>
  <si>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</si>
  <si>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</si>
  <si>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</si>
  <si>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</si>
  <si>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</si>
  <si>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</si>
  <si>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</si>
  <si>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</si>
  <si>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</si>
  <si>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</si>
  <si>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</si>
  <si>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</si>
  <si>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</si>
  <si>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</si>
  <si>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</si>
  <si>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</si>
  <si>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</si>
  <si>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</si>
  <si>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</si>
  <si>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</si>
  <si>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</si>
  <si>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</si>
  <si>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</si>
  <si>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</si>
  <si>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</si>
  <si>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</si>
  <si>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</si>
  <si>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</si>
  <si>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</si>
  <si>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</si>
  <si>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</si>
  <si>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</si>
  <si>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</si>
  <si>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</si>
  <si>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</si>
  <si>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</si>
  <si>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</si>
  <si>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</si>
  <si>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</si>
  <si>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</si>
  <si>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</si>
  <si>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</si>
  <si>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</si>
  <si>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</si>
  <si>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</si>
  <si>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</si>
  <si>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</si>
  <si>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</si>
  <si>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</si>
  <si>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</si>
  <si>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</si>
  <si>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</si>
  <si>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</si>
  <si>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</si>
  <si>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</si>
  <si>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</si>
  <si>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</si>
  <si>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</si>
  <si>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</si>
  <si>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</si>
  <si>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</si>
  <si>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</si>
  <si>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</si>
  <si>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</si>
  <si>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</si>
  <si>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</si>
  <si>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</si>
  <si>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</si>
  <si>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</si>
  <si>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</si>
  <si>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</si>
  <si>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</si>
  <si>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</si>
  <si>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</si>
  <si>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</si>
  <si>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</si>
  <si>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</si>
  <si>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</si>
  <si>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</si>
  <si>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</si>
  <si>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</si>
  <si>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</si>
  <si>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</si>
  <si>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</si>
  <si>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</si>
  <si>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</si>
  <si>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</si>
  <si>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</si>
  <si>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</si>
  <si>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</si>
  <si>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</si>
  <si>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</si>
  <si>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</si>
  <si>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</si>
  <si>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</si>
  <si>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</si>
  <si>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</si>
  <si>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</si>
  <si>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</si>
  <si>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</si>
  <si>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</si>
  <si>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</si>
  <si>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</si>
  <si>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</si>
  <si>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</si>
  <si>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</si>
  <si>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</si>
  <si>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</si>
  <si>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</si>
  <si>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</si>
  <si>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</si>
  <si>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</si>
  <si>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</si>
  <si>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</si>
  <si>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</si>
  <si>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</si>
  <si>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</si>
  <si>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</si>
  <si>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</si>
  <si>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</si>
  <si>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</si>
  <si>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</si>
  <si>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</si>
  <si>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</si>
  <si>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</si>
  <si>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</si>
  <si>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</si>
  <si>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</si>
  <si>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</si>
  <si>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</si>
  <si>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</si>
  <si>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</si>
  <si>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</si>
  <si>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</si>
  <si>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</si>
  <si>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</si>
  <si>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</si>
  <si>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</si>
  <si>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</si>
  <si>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</si>
  <si>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</si>
  <si>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</si>
  <si>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</si>
  <si>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</si>
  <si>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</si>
  <si>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</si>
  <si>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</si>
  <si>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</si>
  <si>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</si>
  <si>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</si>
  <si>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</si>
  <si>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</si>
  <si>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</si>
  <si>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</si>
  <si>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</si>
  <si>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</si>
  <si>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</si>
  <si>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</si>
  <si>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</si>
  <si>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</si>
  <si>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</si>
  <si>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</si>
  <si>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</si>
  <si>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</si>
  <si>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</si>
  <si>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</si>
  <si>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</si>
  <si>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</si>
  <si>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</si>
  <si>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</si>
  <si>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</si>
  <si>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</si>
  <si>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</si>
  <si>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</si>
  <si>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</si>
  <si>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</si>
  <si>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</si>
  <si>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</si>
  <si>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</si>
  <si>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</si>
  <si>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</si>
  <si>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</si>
  <si>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</si>
  <si>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</si>
  <si>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</si>
  <si>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</si>
  <si>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</si>
  <si>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</si>
  <si>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</si>
  <si>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</si>
  <si>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</si>
  <si>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</si>
  <si>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</si>
  <si>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</si>
  <si>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</si>
  <si>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</si>
  <si>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</si>
  <si>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</si>
  <si>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</si>
  <si>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</si>
  <si>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</si>
  <si>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</si>
  <si>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</si>
  <si>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</si>
  <si>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</si>
  <si>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</si>
  <si>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</si>
  <si>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</si>
  <si>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</si>
  <si>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</si>
  <si>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</si>
  <si>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</si>
  <si>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</si>
  <si>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</si>
  <si>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</si>
  <si>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</si>
  <si>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</si>
  <si>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</si>
  <si>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</si>
  <si>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</si>
  <si>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</si>
  <si>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</si>
  <si>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</si>
  <si>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</si>
  <si>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</si>
  <si>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</si>
  <si>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</si>
  <si>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</si>
  <si>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</si>
  <si>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</si>
  <si>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</si>
  <si>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</si>
  <si>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</si>
  <si>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</si>
  <si>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</si>
  <si>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</si>
  <si>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</si>
  <si>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</si>
  <si>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</si>
  <si>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</si>
  <si>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</si>
  <si>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</si>
  <si>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</si>
  <si>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</si>
  <si>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</si>
  <si>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</si>
  <si>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</si>
  <si>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</si>
  <si>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</si>
  <si>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</si>
  <si>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</si>
  <si>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</si>
  <si>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</si>
  <si>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</si>
  <si>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</si>
  <si>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</si>
  <si>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</si>
  <si>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</si>
  <si>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</si>
  <si>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</si>
  <si>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</si>
  <si>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</si>
  <si>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</si>
  <si>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</si>
  <si>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</si>
  <si>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</si>
  <si>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</si>
  <si>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</si>
  <si>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</si>
  <si>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</si>
  <si>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</si>
  <si>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</si>
  <si>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</si>
  <si>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</si>
  <si>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</si>
  <si>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</si>
  <si>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</si>
  <si>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</si>
  <si>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</si>
  <si>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</si>
  <si>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</si>
  <si>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</si>
  <si>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</si>
  <si>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</si>
  <si>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</si>
  <si>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</si>
  <si>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</si>
  <si>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</si>
  <si>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</si>
  <si>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</si>
  <si>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</si>
  <si>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</si>
  <si>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</si>
  <si>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</si>
  <si>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</si>
  <si>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</si>
  <si>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</si>
  <si>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</si>
  <si>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</si>
  <si>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</si>
  <si>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</si>
  <si>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</si>
  <si>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</si>
  <si>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</si>
  <si>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</si>
  <si>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</si>
  <si>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</si>
  <si>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</si>
  <si>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</si>
  <si>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</si>
  <si>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</si>
  <si>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</si>
  <si>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</si>
  <si>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</si>
  <si>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</si>
  <si>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</si>
  <si>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</si>
  <si>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</si>
  <si>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</si>
  <si>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</si>
  <si>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</si>
  <si>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</si>
  <si>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</si>
  <si>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</si>
  <si>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</si>
  <si>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</si>
  <si>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</si>
  <si>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</si>
  <si>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</si>
  <si>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</si>
  <si>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</si>
  <si>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</si>
  <si>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</si>
  <si>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</si>
  <si>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</si>
  <si>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</si>
  <si>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</si>
  <si>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</si>
  <si>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</si>
  <si>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</si>
  <si>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</si>
  <si>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</si>
  <si>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</si>
  <si>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</si>
  <si>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</si>
  <si>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</si>
  <si>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</si>
  <si>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</si>
  <si>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</si>
  <si>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</si>
  <si>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</si>
  <si>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</si>
  <si>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</si>
  <si>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</si>
  <si>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</si>
  <si>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</si>
  <si>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</si>
  <si>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</si>
  <si>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</si>
  <si>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</si>
  <si>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</si>
  <si>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</si>
  <si>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</si>
  <si>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</si>
  <si>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</si>
  <si>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</si>
  <si>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</si>
  <si>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</si>
  <si>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</si>
  <si>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</si>
  <si>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</si>
  <si>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</si>
  <si>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</si>
  <si>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</si>
  <si>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</si>
  <si>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</si>
  <si>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</si>
  <si>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</si>
  <si>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</si>
  <si>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</si>
  <si>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</si>
  <si>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</si>
  <si>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</si>
  <si>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</si>
  <si>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</si>
  <si>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</si>
  <si>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</si>
  <si>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</si>
  <si>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</si>
  <si>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</si>
  <si>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</si>
  <si>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</si>
  <si>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</si>
  <si>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</si>
  <si>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</si>
  <si>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</si>
  <si>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</si>
  <si>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</si>
  <si>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</si>
  <si>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</si>
  <si>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</si>
  <si>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</si>
  <si>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</si>
  <si>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</si>
  <si>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</si>
  <si>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</si>
  <si>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</si>
  <si>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</si>
  <si>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</si>
  <si>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</si>
  <si>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</si>
  <si>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</si>
  <si>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</si>
  <si>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</si>
  <si>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</si>
  <si>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</si>
  <si>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</si>
  <si>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</si>
  <si>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</si>
  <si>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</si>
  <si>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</si>
  <si>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</si>
  <si>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</si>
  <si>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</si>
  <si>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</si>
  <si>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</si>
  <si>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</si>
  <si>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</si>
  <si>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</si>
  <si>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</si>
  <si>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</si>
  <si>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</si>
  <si>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</si>
  <si>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</si>
  <si>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</si>
  <si>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</si>
  <si>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</si>
  <si>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</si>
  <si>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</si>
  <si>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</si>
  <si>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</si>
  <si>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</si>
  <si>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</si>
  <si>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</si>
  <si>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</si>
  <si>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</si>
  <si>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</si>
  <si>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</si>
  <si>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</si>
  <si>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</si>
  <si>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</si>
  <si>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</si>
  <si>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</si>
  <si>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</si>
  <si>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</si>
  <si>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</si>
  <si>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</si>
  <si>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</si>
  <si>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</si>
  <si>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</si>
  <si>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</si>
  <si>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</si>
  <si>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</si>
  <si>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</si>
  <si>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</si>
  <si>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</si>
  <si>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</si>
  <si>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</si>
  <si>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</si>
  <si>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</si>
  <si>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</si>
  <si>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</si>
  <si>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</si>
  <si>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</si>
  <si>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</si>
  <si>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</si>
  <si>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</si>
  <si>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</si>
  <si>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</si>
  <si>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</si>
  <si>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</si>
  <si>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</si>
  <si>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</si>
  <si>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</si>
  <si>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</si>
  <si>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</si>
  <si>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</si>
  <si>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</si>
  <si>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</si>
  <si>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</si>
  <si>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</si>
  <si>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</si>
  <si>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</si>
  <si>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</si>
  <si>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</si>
  <si>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</si>
  <si>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</si>
  <si>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</si>
  <si>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</si>
  <si>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</si>
  <si>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</si>
  <si>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</si>
  <si>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</si>
  <si>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</si>
  <si>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</si>
  <si>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</si>
  <si>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</si>
  <si>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</si>
  <si>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</si>
  <si>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</si>
  <si>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</si>
  <si>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</si>
  <si>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</si>
  <si>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</si>
  <si>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</si>
  <si>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</si>
  <si>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</si>
  <si>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</si>
  <si>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</si>
  <si>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</si>
  <si>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</si>
  <si>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</si>
  <si>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</si>
  <si>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</si>
  <si>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</si>
  <si>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</si>
  <si>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</si>
  <si>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</si>
  <si>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</si>
  <si>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</si>
  <si>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</si>
  <si>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</si>
  <si>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</si>
  <si>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</si>
  <si>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</si>
  <si>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</si>
  <si>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</si>
  <si>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</si>
  <si>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</si>
  <si>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</si>
  <si>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</si>
  <si>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</si>
  <si>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</si>
  <si>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</si>
  <si>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</si>
  <si>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</si>
  <si>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</si>
  <si>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</si>
  <si>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</si>
  <si>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</si>
  <si>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</si>
  <si>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</si>
  <si>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</si>
  <si>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</si>
  <si>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</si>
  <si>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</si>
  <si>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</si>
  <si>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</si>
  <si>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</si>
  <si>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</si>
  <si>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</si>
  <si>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</si>
  <si>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</si>
  <si>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</si>
  <si>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</si>
  <si>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</si>
  <si>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</si>
  <si>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</si>
  <si>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</si>
  <si>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</si>
  <si>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</si>
  <si>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</si>
  <si>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</si>
  <si>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</si>
  <si>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</si>
  <si>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</si>
  <si>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</si>
  <si>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</si>
  <si>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</si>
  <si>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</si>
  <si>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</si>
  <si>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</si>
  <si>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</si>
  <si>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</si>
  <si>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</si>
  <si>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</si>
  <si>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</si>
  <si>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</si>
  <si>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</si>
  <si>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</si>
  <si>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</si>
  <si>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</si>
  <si>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</si>
  <si>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</si>
  <si>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</si>
  <si>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</si>
  <si>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</si>
  <si>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</si>
  <si>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</si>
  <si>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</si>
  <si>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</si>
  <si>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</si>
  <si>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</si>
  <si>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</si>
  <si>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</si>
  <si>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</si>
  <si>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</si>
  <si>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</si>
  <si>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</si>
  <si>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</si>
  <si>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</si>
  <si>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</si>
  <si>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</si>
  <si>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</si>
  <si>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</si>
  <si>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</si>
  <si>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</si>
  <si>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</si>
  <si>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</si>
  <si>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</si>
  <si>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</si>
  <si>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</si>
  <si>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</si>
  <si>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</si>
  <si>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</si>
  <si>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</si>
  <si>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</si>
  <si>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</si>
  <si>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</si>
  <si>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</si>
  <si>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</si>
  <si>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</si>
  <si>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</si>
  <si>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</si>
  <si>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</si>
  <si>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</si>
  <si>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</si>
  <si>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</si>
  <si>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</si>
  <si>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</si>
  <si>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</si>
  <si>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</si>
  <si>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</si>
  <si>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</si>
  <si>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</si>
  <si>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</si>
  <si>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</si>
  <si>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</si>
  <si>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</si>
  <si>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</si>
  <si>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</si>
  <si>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</si>
  <si>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</si>
  <si>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</si>
  <si>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</si>
  <si>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</si>
  <si>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</si>
  <si>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</si>
  <si>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</si>
  <si>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</si>
  <si>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</si>
  <si>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</si>
  <si>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</si>
  <si>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</si>
  <si>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</si>
  <si>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</si>
  <si>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</si>
  <si>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</si>
  <si>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</si>
  <si>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</si>
  <si>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</si>
  <si>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</si>
  <si>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</si>
  <si>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</si>
  <si>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</si>
  <si>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</si>
  <si>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</si>
  <si>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</si>
  <si>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</si>
  <si>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</si>
  <si>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</si>
  <si>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</si>
  <si>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</si>
  <si>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</si>
  <si>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</si>
  <si>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</si>
  <si>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</si>
  <si>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</si>
  <si>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</si>
  <si>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</si>
  <si>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</si>
  <si>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</si>
  <si>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</si>
  <si>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</si>
  <si>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</si>
  <si>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</si>
  <si>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</si>
  <si>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</si>
  <si>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</si>
  <si>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</si>
  <si>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</si>
  <si>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</si>
  <si>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</si>
  <si>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</si>
  <si>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</si>
  <si>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</si>
  <si>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</si>
  <si>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</si>
  <si>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</si>
  <si>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</si>
  <si>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</si>
  <si>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</si>
  <si>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</si>
  <si>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</si>
  <si>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</si>
  <si>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</si>
  <si>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</si>
  <si>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</si>
  <si>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</si>
  <si>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</si>
  <si>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</si>
  <si>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</si>
  <si>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</si>
  <si>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</si>
  <si>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</si>
  <si>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</si>
  <si>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</si>
  <si>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</si>
  <si>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</si>
  <si>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</si>
  <si>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</si>
  <si>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</si>
  <si>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</si>
  <si>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</si>
  <si>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</si>
  <si>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</si>
  <si>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</si>
  <si>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</si>
  <si>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</si>
  <si>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</si>
  <si>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</si>
  <si>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</si>
  <si>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</si>
  <si>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</si>
  <si>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</si>
  <si>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</si>
  <si>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</si>
  <si>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</si>
  <si>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</si>
  <si>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</si>
  <si>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</si>
  <si>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</si>
  <si>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</si>
  <si>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</si>
  <si>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</si>
  <si>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</si>
  <si>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</si>
  <si>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</si>
  <si>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</si>
  <si>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</si>
  <si>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</si>
  <si>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</si>
  <si>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</si>
  <si>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</si>
  <si>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</si>
  <si>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</si>
  <si>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</si>
  <si>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</si>
  <si>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</si>
  <si>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</si>
  <si>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</si>
  <si>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</si>
  <si>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</si>
  <si>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</si>
  <si>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</si>
  <si>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</si>
  <si>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</si>
  <si>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</si>
  <si>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</si>
  <si>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</si>
  <si>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</si>
  <si>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</si>
  <si>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</si>
  <si>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</si>
  <si>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</si>
  <si>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</si>
  <si>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</si>
  <si>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</si>
  <si>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</si>
  <si>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</si>
  <si>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</si>
  <si>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</si>
  <si>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</si>
  <si>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</si>
  <si>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</si>
  <si>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</si>
  <si>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</si>
  <si>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</si>
  <si>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</si>
  <si>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</si>
  <si>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</si>
  <si>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</si>
  <si>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</si>
  <si>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</si>
  <si>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</si>
  <si>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</si>
  <si>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</si>
  <si>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</si>
  <si>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</si>
  <si>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</si>
  <si>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</si>
  <si>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</si>
  <si>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</si>
  <si>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</si>
  <si>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</si>
  <si>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</si>
  <si>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</si>
  <si>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</si>
  <si>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</si>
  <si>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</si>
  <si>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</si>
  <si>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</si>
  <si>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</si>
  <si>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</si>
  <si>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</si>
  <si>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</si>
  <si>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</si>
  <si>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</si>
  <si>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</si>
  <si>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</si>
  <si>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</si>
  <si>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</si>
  <si>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</si>
  <si>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</si>
  <si>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</si>
  <si>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</si>
  <si>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</si>
  <si>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</si>
  <si>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</si>
  <si>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</si>
  <si>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</si>
  <si>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</si>
  <si>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</si>
  <si>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</si>
  <si>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</si>
  <si>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</si>
  <si>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</si>
  <si>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</si>
  <si>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</si>
  <si>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</si>
  <si>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</si>
  <si>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</si>
  <si>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</si>
  <si>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</si>
  <si>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</si>
  <si>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</si>
  <si>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</si>
  <si>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</si>
  <si>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</si>
  <si>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</si>
  <si>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</si>
  <si>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</si>
  <si>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</si>
  <si>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</si>
  <si>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</si>
  <si>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</si>
  <si>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</si>
  <si>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</si>
  <si>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</si>
  <si>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</si>
  <si>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</si>
  <si>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</si>
  <si>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</si>
  <si>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</si>
  <si>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</si>
  <si>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</si>
  <si>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</si>
  <si>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</si>
  <si>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</si>
  <si>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</si>
  <si>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</si>
  <si>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</si>
  <si>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</si>
  <si>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</si>
  <si>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</si>
  <si>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</si>
  <si>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</si>
  <si>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</si>
  <si>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</si>
  <si>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</si>
  <si>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</si>
  <si>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</si>
  <si>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</si>
  <si>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</si>
  <si>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</si>
  <si>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</si>
  <si>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</si>
  <si>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</si>
  <si>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</si>
  <si>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</si>
  <si>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</si>
  <si>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</si>
  <si>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</si>
  <si>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</si>
  <si>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</si>
  <si>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</si>
  <si>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</si>
  <si>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</si>
  <si>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</si>
  <si>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</si>
  <si>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</si>
  <si>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</si>
  <si>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</si>
  <si>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</si>
  <si>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</si>
  <si>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</si>
  <si>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</si>
  <si>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</si>
  <si>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</si>
  <si>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</si>
  <si>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</si>
  <si>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</si>
  <si>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</si>
  <si>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</si>
  <si>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</si>
  <si>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</si>
  <si>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</si>
  <si>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</si>
  <si>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</si>
  <si>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</si>
  <si>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</si>
  <si>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</si>
  <si>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</si>
  <si>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</si>
  <si>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</si>
  <si>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</si>
  <si>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</si>
  <si>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</si>
  <si>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</si>
  <si>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</si>
  <si>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</si>
  <si>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</si>
  <si>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</si>
  <si>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</si>
  <si>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</si>
  <si>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</si>
  <si>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</si>
  <si>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</si>
  <si>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</si>
  <si>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</si>
  <si>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</si>
  <si>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</si>
  <si>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</si>
  <si>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</si>
  <si>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</si>
  <si>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</si>
  <si>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</si>
  <si>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</si>
  <si>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</si>
  <si>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</si>
  <si>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</si>
  <si>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</si>
  <si>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</si>
  <si>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</si>
  <si>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</si>
  <si>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</si>
  <si>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</si>
  <si>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</si>
  <si>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</si>
  <si>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</si>
  <si>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</si>
  <si>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</si>
  <si>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</si>
  <si>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</si>
  <si>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</si>
  <si>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</si>
  <si>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</si>
  <si>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</si>
  <si>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</si>
  <si>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</si>
  <si>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</si>
  <si>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</si>
  <si>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</si>
  <si>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</si>
  <si>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</si>
  <si>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</si>
  <si>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</si>
  <si>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</si>
  <si>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</si>
  <si>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</si>
  <si>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</si>
  <si>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</si>
  <si>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</si>
  <si>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</si>
  <si>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</si>
  <si>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</si>
  <si>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</si>
  <si>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</si>
  <si>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</si>
  <si>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</si>
  <si>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</si>
  <si>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</si>
  <si>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</si>
  <si>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</si>
  <si>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</si>
  <si>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</si>
  <si>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</si>
  <si>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</si>
  <si>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</si>
  <si>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</si>
  <si>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</si>
  <si>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</si>
  <si>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</si>
  <si>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</si>
  <si>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</si>
  <si>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</si>
  <si>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</si>
  <si>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</si>
  <si>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</si>
  <si>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</si>
  <si>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</si>
  <si>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</si>
  <si>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</si>
  <si>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</si>
  <si>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</si>
  <si>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</si>
  <si>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</si>
  <si>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</si>
  <si>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</si>
  <si>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</si>
  <si>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</si>
  <si>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</si>
  <si>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</si>
  <si>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</si>
  <si>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</si>
  <si>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</si>
  <si>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</si>
  <si>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</si>
  <si>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</si>
  <si>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</si>
  <si>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</si>
  <si>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</si>
  <si>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</si>
  <si>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</si>
  <si>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</si>
  <si>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</si>
  <si>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</si>
  <si>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</si>
  <si>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</si>
  <si>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</si>
  <si>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</si>
  <si>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</si>
  <si>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</si>
  <si>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</si>
  <si>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</si>
  <si>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</si>
  <si>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</si>
  <si>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</si>
  <si>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</si>
  <si>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</si>
  <si>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</si>
  <si>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</si>
  <si>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</si>
  <si>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</si>
  <si>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</si>
  <si>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</si>
  <si>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</si>
  <si>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</si>
  <si>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</si>
  <si>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</si>
  <si>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</si>
  <si>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</si>
  <si>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</si>
  <si>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</si>
  <si>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</si>
  <si>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</si>
  <si>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</si>
  <si>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</si>
  <si>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</si>
  <si>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</si>
  <si>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</si>
  <si>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</si>
  <si>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</si>
  <si>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</si>
  <si>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</si>
  <si>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</si>
  <si>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</si>
  <si>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</si>
  <si>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</si>
  <si>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</si>
  <si>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</si>
  <si>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</si>
  <si>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</si>
  <si>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</si>
  <si>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</si>
  <si>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</si>
  <si>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</si>
  <si>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</si>
  <si>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</si>
  <si>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</si>
  <si>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</si>
  <si>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</si>
  <si>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</si>
  <si>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</si>
  <si>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</si>
  <si>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</si>
  <si>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</si>
  <si>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</si>
  <si>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</si>
  <si>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</si>
  <si>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</si>
  <si>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</si>
  <si>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</si>
  <si>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</si>
  <si>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</si>
  <si>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</si>
  <si>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</si>
  <si>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</si>
  <si>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</si>
  <si>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</si>
  <si>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</si>
  <si>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</si>
  <si>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</si>
  <si>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</si>
  <si>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</si>
  <si>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</si>
  <si>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</si>
  <si>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</si>
  <si>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</si>
  <si>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</si>
  <si>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</si>
  <si>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</si>
  <si>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</si>
  <si>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</si>
  <si>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</si>
  <si>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</si>
  <si>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</si>
  <si>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</si>
  <si>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</si>
  <si>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</si>
  <si>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</si>
  <si>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</si>
  <si>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</si>
  <si>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</si>
  <si>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</si>
  <si>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</si>
  <si>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</si>
  <si>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</si>
  <si>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</si>
  <si>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</si>
  <si>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</si>
  <si>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</si>
  <si>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</si>
  <si>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</si>
  <si>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</si>
  <si>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</si>
  <si>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</si>
  <si>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</si>
  <si>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</si>
  <si>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</si>
  <si>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</si>
  <si>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</si>
  <si>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</si>
  <si>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</si>
  <si>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</si>
  <si>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</si>
  <si>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</si>
  <si>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</si>
  <si>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</si>
  <si>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</si>
  <si>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</si>
  <si>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</si>
  <si>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</si>
  <si>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</si>
  <si>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</si>
  <si>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</si>
  <si>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</si>
  <si>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</si>
  <si>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</si>
  <si>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</si>
  <si>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</si>
  <si>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</si>
  <si>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</si>
  <si>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</si>
  <si>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</si>
  <si>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</si>
  <si>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</si>
  <si>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</si>
  <si>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</si>
  <si>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</si>
  <si>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</si>
  <si>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</si>
  <si>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</si>
  <si>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</si>
  <si>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</si>
  <si>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</si>
  <si>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</si>
  <si>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</si>
  <si>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</si>
  <si>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</si>
  <si>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</si>
  <si>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</si>
  <si>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</si>
  <si>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</si>
  <si>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</si>
  <si>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</si>
  <si>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</si>
  <si>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</si>
  <si>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</si>
  <si>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</si>
  <si>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</si>
  <si>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</si>
  <si>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</si>
  <si>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</si>
  <si>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</si>
  <si>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</si>
  <si>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</si>
  <si>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</si>
  <si>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</si>
  <si>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</si>
  <si>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</si>
  <si>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</si>
  <si>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</si>
  <si>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</si>
  <si>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</si>
  <si>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</si>
  <si>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</si>
  <si>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</si>
  <si>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</si>
  <si>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</si>
  <si>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</si>
  <si>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</si>
  <si>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</si>
  <si>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</si>
  <si>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</si>
  <si>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</si>
  <si>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</si>
  <si>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</si>
  <si>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</si>
  <si>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</si>
  <si>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</si>
  <si>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</si>
  <si>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</si>
  <si>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</si>
  <si>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</si>
  <si>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</si>
  <si>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</si>
  <si>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</si>
  <si>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</si>
  <si>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</si>
  <si>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</si>
  <si>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</si>
  <si>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</si>
  <si>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</si>
  <si>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</si>
  <si>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</si>
  <si>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</si>
  <si>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</si>
  <si>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</si>
  <si>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</si>
  <si>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</si>
  <si>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</si>
  <si>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</si>
  <si>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</si>
  <si>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</si>
  <si>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</si>
  <si>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</si>
  <si>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</si>
  <si>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</si>
  <si>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</si>
  <si>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</si>
  <si>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</si>
  <si>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</si>
  <si>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</si>
  <si>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</si>
  <si>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</si>
  <si>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</si>
  <si>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</si>
  <si>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</si>
  <si>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</si>
  <si>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</si>
  <si>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</si>
  <si>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</si>
  <si>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</si>
  <si>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</si>
  <si>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</si>
  <si>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</si>
  <si>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</si>
  <si>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</si>
  <si>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</si>
  <si>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</si>
  <si>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</si>
  <si>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</si>
  <si>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</si>
  <si>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</si>
  <si>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</si>
  <si>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</si>
  <si>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</si>
  <si>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</si>
  <si>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</si>
  <si>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</si>
  <si>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</si>
  <si>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</si>
  <si>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</si>
  <si>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</si>
  <si>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</si>
  <si>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</si>
  <si>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</si>
  <si>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</si>
  <si>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</si>
  <si>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</si>
  <si>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</si>
  <si>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</si>
  <si>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</si>
  <si>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</si>
  <si>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</si>
  <si>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</si>
  <si>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</si>
  <si>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</si>
  <si>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</si>
  <si>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</si>
  <si>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</si>
  <si>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</si>
  <si>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</si>
  <si>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</si>
  <si>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</si>
  <si>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</si>
  <si>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</si>
  <si>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</si>
  <si>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</si>
  <si>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</si>
  <si>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</si>
  <si>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</si>
  <si>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</si>
  <si>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</si>
  <si>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</si>
  <si>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</si>
  <si>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</si>
  <si>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</si>
  <si>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</si>
  <si>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</si>
  <si>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</si>
  <si>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</si>
  <si>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</si>
  <si>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</si>
  <si>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</si>
  <si>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</si>
  <si>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</si>
  <si>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</si>
  <si>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</si>
  <si>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</si>
  <si>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</si>
  <si>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</si>
  <si>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</si>
  <si>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</si>
  <si>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</si>
  <si>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</si>
  <si>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</si>
  <si>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</si>
  <si>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</si>
  <si>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</si>
  <si>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</si>
  <si>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</si>
  <si>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</si>
  <si>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</si>
  <si>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</si>
  <si>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</si>
  <si>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</si>
  <si>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</si>
  <si>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</si>
  <si>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</si>
  <si>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</si>
  <si>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</si>
  <si>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</si>
  <si>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</si>
  <si>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</si>
  <si>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</si>
  <si>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</si>
  <si>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</si>
  <si>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</si>
  <si>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</si>
  <si>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</si>
  <si>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</si>
  <si>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</si>
  <si>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</si>
  <si>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</si>
  <si>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</si>
  <si>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</si>
  <si>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</si>
  <si>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</si>
  <si>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</si>
  <si>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</si>
  <si>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</si>
  <si>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</si>
  <si>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</si>
  <si>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</si>
  <si>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</si>
  <si>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</si>
  <si>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</si>
  <si>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</si>
  <si>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</si>
  <si>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</si>
  <si>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</si>
  <si>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</si>
  <si>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</si>
  <si>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</si>
  <si>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</si>
  <si>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</si>
  <si>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</si>
  <si>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</si>
  <si>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</si>
  <si>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</si>
  <si>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</si>
  <si>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</si>
  <si>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</si>
  <si>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</si>
  <si>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</si>
  <si>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</si>
  <si>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</si>
  <si>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</si>
  <si>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</si>
  <si>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</si>
  <si>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</si>
  <si>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</si>
  <si>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</si>
  <si>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</si>
  <si>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</si>
  <si>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</si>
  <si>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</si>
  <si>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</si>
  <si>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</si>
  <si>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</si>
  <si>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</si>
  <si>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</si>
  <si>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</si>
  <si>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</si>
  <si>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</si>
  <si>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</si>
  <si>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</si>
  <si>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</si>
  <si>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</si>
  <si>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</si>
  <si>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</si>
  <si>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</si>
  <si>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</si>
  <si>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</si>
  <si>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</si>
  <si>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</si>
  <si>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</si>
  <si>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</si>
  <si>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</si>
  <si>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</si>
  <si>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</si>
  <si>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</si>
  <si>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</si>
  <si>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</si>
  <si>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</si>
  <si>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</si>
  <si>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</si>
  <si>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</si>
  <si>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</si>
  <si>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</si>
  <si>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</si>
  <si>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</si>
  <si>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</si>
  <si>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</si>
  <si>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</si>
  <si>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</si>
  <si>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</si>
  <si>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</si>
  <si>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</si>
  <si>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</si>
  <si>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</si>
  <si>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</si>
  <si>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</si>
  <si>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</si>
  <si>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</si>
  <si>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</si>
  <si>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</si>
  <si>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</si>
  <si>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</si>
  <si>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</si>
  <si>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</si>
  <si>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</si>
  <si>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</si>
  <si>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</si>
  <si>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</si>
  <si>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</si>
  <si>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</si>
  <si>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</si>
  <si>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</si>
  <si>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</si>
  <si>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</si>
  <si>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</si>
  <si>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</si>
  <si>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</si>
  <si>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</si>
  <si>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</si>
  <si>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</si>
  <si>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</si>
  <si>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</si>
  <si>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</si>
  <si>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</si>
  <si>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</si>
  <si>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</si>
  <si>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</si>
  <si>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</si>
  <si>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</si>
  <si>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</si>
  <si>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</si>
  <si>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</si>
  <si>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</si>
  <si>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</si>
  <si>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</si>
  <si>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</si>
  <si>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</si>
  <si>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</si>
  <si>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</si>
  <si>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</si>
  <si>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</si>
  <si>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</si>
  <si>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</si>
  <si>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</si>
  <si>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</si>
  <si>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</si>
  <si>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</si>
  <si>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</si>
  <si>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</si>
  <si>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</si>
  <si>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</si>
  <si>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</si>
  <si>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</si>
  <si>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</si>
  <si>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</si>
  <si>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</si>
  <si>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</si>
  <si>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</si>
  <si>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</si>
  <si>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</si>
  <si>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</si>
  <si>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</si>
  <si>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</si>
  <si>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</si>
  <si>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</si>
  <si>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</si>
  <si>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</si>
  <si>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</si>
  <si>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</si>
  <si>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</si>
  <si>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</si>
  <si>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</si>
  <si>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</si>
  <si>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</si>
  <si>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</si>
  <si>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</si>
  <si>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</si>
  <si>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</si>
  <si>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</si>
  <si>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</si>
  <si>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</si>
  <si>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</si>
  <si>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</si>
  <si>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</si>
  <si>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</si>
  <si>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</si>
  <si>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</si>
  <si>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</si>
  <si>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</si>
  <si>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</si>
  <si>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</si>
  <si>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</si>
  <si>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</si>
  <si>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</si>
  <si>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</si>
  <si>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</si>
  <si>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</si>
  <si>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</si>
  <si>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</si>
  <si>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</si>
  <si>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</si>
  <si>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</si>
  <si>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</si>
  <si>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</si>
  <si>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</si>
  <si>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</si>
  <si>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</si>
  <si>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</si>
  <si>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</si>
  <si>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</si>
  <si>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</si>
  <si>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</si>
  <si>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</si>
  <si>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</si>
  <si>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</si>
  <si>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</si>
  <si>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</si>
  <si>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</si>
  <si>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</si>
  <si>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</si>
  <si>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</si>
  <si>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</si>
  <si>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</si>
  <si>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</si>
  <si>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</si>
  <si>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</si>
  <si>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</si>
  <si>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</si>
  <si>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</si>
  <si>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</si>
  <si>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</si>
  <si>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</si>
  <si>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</si>
  <si>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</si>
  <si>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</si>
  <si>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</si>
  <si>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</si>
  <si>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</si>
  <si>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</si>
  <si>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</si>
  <si>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</si>
  <si>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</si>
  <si>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</si>
  <si>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</si>
  <si>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</si>
  <si>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</si>
  <si>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</si>
  <si>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</si>
  <si>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</si>
  <si>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</si>
  <si>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</si>
  <si>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</si>
  <si>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</si>
  <si>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</si>
  <si>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</si>
  <si>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</si>
  <si>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</si>
  <si>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</si>
  <si>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</si>
  <si>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</si>
  <si>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</si>
  <si>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</si>
  <si>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</si>
  <si>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</si>
  <si>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</si>
  <si>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</si>
  <si>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</si>
  <si>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</si>
  <si>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</si>
  <si>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</si>
  <si>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</si>
  <si>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</si>
  <si>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</si>
  <si>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</si>
  <si>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</si>
  <si>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</si>
  <si>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</si>
  <si>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</si>
  <si>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</si>
  <si>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</si>
  <si>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</si>
  <si>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</si>
  <si>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</si>
  <si>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</si>
  <si>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</si>
  <si>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</si>
  <si>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</si>
  <si>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</si>
  <si>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</si>
  <si>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</si>
  <si>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</si>
  <si>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</si>
  <si>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</si>
  <si>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</si>
  <si>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</si>
  <si>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</si>
  <si>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</si>
  <si>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</si>
  <si>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</si>
  <si>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</si>
  <si>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</si>
  <si>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</si>
  <si>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</si>
  <si>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</si>
  <si>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</si>
  <si>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</si>
  <si>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</si>
  <si>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</si>
  <si>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</si>
  <si>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</si>
  <si>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</si>
  <si>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</si>
  <si>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</si>
  <si>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</si>
  <si>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</si>
  <si>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</si>
  <si>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</si>
  <si>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</si>
  <si>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</si>
  <si>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</si>
  <si>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</si>
  <si>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</si>
  <si>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</si>
  <si>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</si>
  <si>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</si>
  <si>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</si>
  <si>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</si>
  <si>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</si>
  <si>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</si>
  <si>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</si>
  <si>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</si>
  <si>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</si>
  <si>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</si>
  <si>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</si>
  <si>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</si>
  <si>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</si>
  <si>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</si>
  <si>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</si>
  <si>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</si>
  <si>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</si>
  <si>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</si>
  <si>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</si>
  <si>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</si>
  <si>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</si>
  <si>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</si>
  <si>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</si>
  <si>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</si>
  <si>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</si>
  <si>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</si>
  <si>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</si>
  <si>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</si>
  <si>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</si>
  <si>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</si>
  <si>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</si>
  <si>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</si>
  <si>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</si>
  <si>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</si>
  <si>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</si>
  <si>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</si>
  <si>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</si>
  <si>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</si>
  <si>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</si>
  <si>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</si>
  <si>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</si>
  <si>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</si>
  <si>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</si>
  <si>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</si>
  <si>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</si>
  <si>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</si>
  <si>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</si>
  <si>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</si>
  <si>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</si>
  <si>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</si>
  <si>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</si>
  <si>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</si>
  <si>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</si>
  <si>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</si>
  <si>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</si>
  <si>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</si>
  <si>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</si>
  <si>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</si>
  <si>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</si>
  <si>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</si>
  <si>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</si>
  <si>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</si>
  <si>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</si>
  <si>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</si>
  <si>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</si>
  <si>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</si>
  <si>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</si>
  <si>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</si>
  <si>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</si>
  <si>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</si>
  <si>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</si>
  <si>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</si>
  <si>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</si>
  <si>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</si>
  <si>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</si>
  <si>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</si>
  <si>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</si>
  <si>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</si>
  <si>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</si>
  <si>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</si>
  <si>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</si>
  <si>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</si>
  <si>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</si>
  <si>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</si>
  <si>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</si>
  <si>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</si>
  <si>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</si>
  <si>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</si>
  <si>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</si>
  <si>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</si>
  <si>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</si>
  <si>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</si>
  <si>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</si>
  <si>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</si>
  <si>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</si>
  <si>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</si>
  <si>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</si>
  <si>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</si>
  <si>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</si>
  <si>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</si>
  <si>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</si>
  <si>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</si>
  <si>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</si>
  <si>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</si>
  <si>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</si>
  <si>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</si>
  <si>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</si>
  <si>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</si>
  <si>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</si>
  <si>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</si>
  <si>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</si>
  <si>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</si>
  <si>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</si>
  <si>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</si>
  <si>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</si>
  <si>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</si>
  <si>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</si>
  <si>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</si>
  <si>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</si>
  <si>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</si>
  <si>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</si>
  <si>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</si>
  <si>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</si>
  <si>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</si>
  <si>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</si>
  <si>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</si>
  <si>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</si>
  <si>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</si>
  <si>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</si>
  <si>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</si>
  <si>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</si>
  <si>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</si>
  <si>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</si>
  <si>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</si>
  <si>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</si>
  <si>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</si>
  <si>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</si>
  <si>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</si>
  <si>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</si>
  <si>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</si>
  <si>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</si>
  <si>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</si>
  <si>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</si>
  <si>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</si>
  <si>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</si>
  <si>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</si>
  <si>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</si>
  <si>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</si>
  <si>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</si>
  <si>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</si>
  <si>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</si>
  <si>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</si>
  <si>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</si>
  <si>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</si>
  <si>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</si>
  <si>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</si>
  <si>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</si>
  <si>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</si>
  <si>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</si>
  <si>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</si>
  <si>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</si>
  <si>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</si>
  <si>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</si>
  <si>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</si>
  <si>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</si>
  <si>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</si>
  <si>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</si>
  <si>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</si>
  <si>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</si>
  <si>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</si>
  <si>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</si>
  <si>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</si>
  <si>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</si>
  <si>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</si>
  <si>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</si>
  <si>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</si>
  <si>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</si>
  <si>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</si>
  <si>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</si>
  <si>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</si>
  <si>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</si>
  <si>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</si>
  <si>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</si>
  <si>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</si>
  <si>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</si>
  <si>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</si>
  <si>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</si>
  <si>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</si>
  <si>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</si>
  <si>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</si>
  <si>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</si>
  <si>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</si>
  <si>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</si>
  <si>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</si>
  <si>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</si>
  <si>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</si>
  <si>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</si>
  <si>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</si>
  <si>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</si>
  <si>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</si>
  <si>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</si>
  <si>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</si>
  <si>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</si>
  <si>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</si>
  <si>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</si>
  <si>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</si>
  <si>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</si>
  <si>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</si>
  <si>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</si>
  <si>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</si>
  <si>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</si>
  <si>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</si>
  <si>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</si>
  <si>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</si>
  <si>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</si>
  <si>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</si>
  <si>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</si>
  <si>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</si>
  <si>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</si>
  <si>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</si>
  <si>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</si>
  <si>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</si>
  <si>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</si>
  <si>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</si>
  <si>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</si>
  <si>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</si>
  <si>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</si>
  <si>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</si>
  <si>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</si>
  <si>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</si>
  <si>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</si>
  <si>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</si>
  <si>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</si>
  <si>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</si>
  <si>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</si>
  <si>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</si>
  <si>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</si>
  <si>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</si>
  <si>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</si>
  <si>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</si>
  <si>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</si>
  <si>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</si>
  <si>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</si>
  <si>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</si>
  <si>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</si>
  <si>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</si>
  <si>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</si>
  <si>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</si>
  <si>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</si>
  <si>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</si>
  <si>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</si>
  <si>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</si>
  <si>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</si>
  <si>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</si>
  <si>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</si>
  <si>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</si>
  <si>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</si>
  <si>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</si>
  <si>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</si>
  <si>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</si>
  <si>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</si>
  <si>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</si>
  <si>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</si>
  <si>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</si>
  <si>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</si>
  <si>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</si>
  <si>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</si>
  <si>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</si>
  <si>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</si>
  <si>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</si>
  <si>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</si>
  <si>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</si>
  <si>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</si>
  <si>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</si>
  <si>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</si>
  <si>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</si>
  <si>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</si>
  <si>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</si>
  <si>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</si>
  <si>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</si>
  <si>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</si>
  <si>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</si>
  <si>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</si>
  <si>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</si>
  <si>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</si>
  <si>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</si>
  <si>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</si>
  <si>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</si>
  <si>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</si>
  <si>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</si>
  <si>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</si>
  <si>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</si>
  <si>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</si>
  <si>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</si>
  <si>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</si>
  <si>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</si>
  <si>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</si>
  <si>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</si>
  <si>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</si>
  <si>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</si>
  <si>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</si>
  <si>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</si>
  <si>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</si>
  <si>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</si>
  <si>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</si>
  <si>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</si>
  <si>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</si>
  <si>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</si>
  <si>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</si>
  <si>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</si>
  <si>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</si>
  <si>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</si>
  <si>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</si>
  <si>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</si>
  <si>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</si>
  <si>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</si>
  <si>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</si>
  <si>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</si>
  <si>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</si>
  <si>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</si>
  <si>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</si>
  <si>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</si>
  <si>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</si>
  <si>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</si>
  <si>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</si>
  <si>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</si>
  <si>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</si>
  <si>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</si>
  <si>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</si>
  <si>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</si>
  <si>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</si>
  <si>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</si>
  <si>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</si>
  <si>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</si>
  <si>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</si>
  <si>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</si>
  <si>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</si>
  <si>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</si>
  <si>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</si>
  <si>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</si>
  <si>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</si>
  <si>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</si>
  <si>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</si>
  <si>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</si>
  <si>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</si>
  <si>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</si>
  <si>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</si>
  <si>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</si>
  <si>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</si>
  <si>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</si>
  <si>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</si>
  <si>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</si>
  <si>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</si>
  <si>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</si>
  <si>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</si>
  <si>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</si>
  <si>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</si>
  <si>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</si>
  <si>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</si>
  <si>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</si>
  <si>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</si>
  <si>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</si>
  <si>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</si>
  <si>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</si>
  <si>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</si>
  <si>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</si>
  <si>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</si>
  <si>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</si>
  <si>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</si>
  <si>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</si>
  <si>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</si>
  <si>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</si>
  <si>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</si>
  <si>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</si>
  <si>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</si>
  <si>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</si>
  <si>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</si>
  <si>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</si>
  <si>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</si>
  <si>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</si>
  <si>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</si>
  <si>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</si>
  <si>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</si>
  <si>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</si>
  <si>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</si>
  <si>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</si>
  <si>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</si>
  <si>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</si>
  <si>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</si>
  <si>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</si>
  <si>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</si>
  <si>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</si>
  <si>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</si>
  <si>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</si>
  <si>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</si>
  <si>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</si>
  <si>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</si>
  <si>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</si>
  <si>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</si>
  <si>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</si>
  <si>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</si>
  <si>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</si>
  <si>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</si>
  <si>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</si>
  <si>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</si>
  <si>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</si>
  <si>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</si>
  <si>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</si>
  <si>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</si>
  <si>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</si>
  <si>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</si>
  <si>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</si>
  <si>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</si>
  <si>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</si>
  <si>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</si>
  <si>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</si>
  <si>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</si>
  <si>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</si>
  <si>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</si>
  <si>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</si>
  <si>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</si>
  <si>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</si>
  <si>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</si>
  <si>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</si>
  <si>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</si>
  <si>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</si>
  <si>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</si>
  <si>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</si>
  <si>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</si>
  <si>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</si>
  <si>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</si>
  <si>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</si>
  <si>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</si>
  <si>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</si>
  <si>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</si>
  <si>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</si>
  <si>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</si>
  <si>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</si>
  <si>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</si>
  <si>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</si>
  <si>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</si>
  <si>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</si>
  <si>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</si>
  <si>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</si>
  <si>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</si>
  <si>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</si>
  <si>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</si>
  <si>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</si>
  <si>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</si>
  <si>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</si>
  <si>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</si>
  <si>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</si>
  <si>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</si>
  <si>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</si>
  <si>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</si>
  <si>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</si>
  <si>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</si>
  <si>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</si>
  <si>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</si>
  <si>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</si>
  <si>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</si>
  <si>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</si>
  <si>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</si>
  <si>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</si>
  <si>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</si>
  <si>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</si>
  <si>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</si>
  <si>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</si>
  <si>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</si>
  <si>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</si>
  <si>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</si>
  <si>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</si>
  <si>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</si>
  <si>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</si>
  <si>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</si>
  <si>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</si>
  <si>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</si>
  <si>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</si>
  <si>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</si>
  <si>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</si>
  <si>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</si>
  <si>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</si>
  <si>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</si>
  <si>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</si>
  <si>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</si>
  <si>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</si>
  <si>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</si>
  <si>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</si>
  <si>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</si>
  <si>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</si>
  <si>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</si>
  <si>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</si>
  <si>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</si>
  <si>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</si>
  <si>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</si>
  <si>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</si>
  <si>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</si>
  <si>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</si>
  <si>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</si>
  <si>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</si>
  <si>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</si>
  <si>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</si>
  <si>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</si>
  <si>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</si>
  <si>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</si>
  <si>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</si>
  <si>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</si>
  <si>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</si>
  <si>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</si>
  <si>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</si>
  <si>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</si>
  <si>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</si>
  <si>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</si>
  <si>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</si>
  <si>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</si>
  <si>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</si>
  <si>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</si>
  <si>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</si>
  <si>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</si>
  <si>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</si>
  <si>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</si>
  <si>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</si>
  <si>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</si>
  <si>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</si>
  <si>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</si>
  <si>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</si>
  <si>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</si>
  <si>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</si>
  <si>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</si>
  <si>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</si>
  <si>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</si>
  <si>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</si>
  <si>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</si>
  <si>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</si>
  <si>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</si>
  <si>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</si>
  <si>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</si>
  <si>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</si>
  <si>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</si>
  <si>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</si>
  <si>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</si>
  <si>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</si>
  <si>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</si>
  <si>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</si>
  <si>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</si>
  <si>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</si>
  <si>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</si>
  <si>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</si>
  <si>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</si>
  <si>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</si>
  <si>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</si>
  <si>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</si>
  <si>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</si>
  <si>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</si>
  <si>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</si>
  <si>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</si>
  <si>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</si>
  <si>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</si>
  <si>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</si>
  <si>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</si>
  <si>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</si>
  <si>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</si>
  <si>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</si>
  <si>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</si>
  <si>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</si>
  <si>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</si>
  <si>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</si>
  <si>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</si>
  <si>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</si>
  <si>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</si>
  <si>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</si>
  <si>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</si>
  <si>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</si>
  <si>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</si>
  <si>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</si>
  <si>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</si>
  <si>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</si>
  <si>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</si>
  <si>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</si>
  <si>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</si>
  <si>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</si>
  <si>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</si>
  <si>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</si>
  <si>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</si>
  <si>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</si>
  <si>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</si>
  <si>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</si>
  <si>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</si>
  <si>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</si>
  <si>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</si>
  <si>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</si>
  <si>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</si>
  <si>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</si>
  <si>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</si>
  <si>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</si>
  <si>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</si>
  <si>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</si>
  <si>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</si>
  <si>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</si>
  <si>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</si>
  <si>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</si>
  <si>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</si>
  <si>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</si>
  <si>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</si>
  <si>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</si>
  <si>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</si>
  <si>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</si>
  <si>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</si>
  <si>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</si>
  <si>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</si>
  <si>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</si>
  <si>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</si>
  <si>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</si>
  <si>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</si>
  <si>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</si>
  <si>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</si>
  <si>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</si>
  <si>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</si>
  <si>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</si>
  <si>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</si>
  <si>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</si>
  <si>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</si>
  <si>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</si>
  <si>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</si>
  <si>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</si>
  <si>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</si>
  <si>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</si>
  <si>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</si>
  <si>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</si>
  <si>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</si>
  <si>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</si>
  <si>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</si>
  <si>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</si>
  <si>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</si>
  <si>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</si>
  <si>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</si>
  <si>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</si>
  <si>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</si>
  <si>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</si>
  <si>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</si>
  <si>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</si>
  <si>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</si>
  <si>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</si>
  <si>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</si>
  <si>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</si>
  <si>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</si>
  <si>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</si>
  <si>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</si>
  <si>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</si>
  <si>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</si>
  <si>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</si>
  <si>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</si>
  <si>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</si>
  <si>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</si>
  <si>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</si>
  <si>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</si>
  <si>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</si>
  <si>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</si>
  <si>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</si>
  <si>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</si>
  <si>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</si>
  <si>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</si>
  <si>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</si>
  <si>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</si>
  <si>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</si>
  <si>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</si>
  <si>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</si>
  <si>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</si>
  <si>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</si>
  <si>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</si>
  <si>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</si>
  <si>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</si>
  <si>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</si>
  <si>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</si>
  <si>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</si>
  <si>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</si>
  <si>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</si>
  <si>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</si>
  <si>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</si>
  <si>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</si>
  <si>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</si>
  <si>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</si>
  <si>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</si>
  <si>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</si>
  <si>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</si>
  <si>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</si>
  <si>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</si>
  <si>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</si>
  <si>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</si>
  <si>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</si>
  <si>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</si>
  <si>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</si>
  <si>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</si>
  <si>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</si>
  <si>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</si>
  <si>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</si>
  <si>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</si>
  <si>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</si>
  <si>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</si>
  <si>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</si>
  <si>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</si>
  <si>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</si>
  <si>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</si>
  <si>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</si>
  <si>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</si>
  <si>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</si>
  <si>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</si>
  <si>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</si>
  <si>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</si>
  <si>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</si>
  <si>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</si>
  <si>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</si>
  <si>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</si>
  <si>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</si>
  <si>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</si>
  <si>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</si>
  <si>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</si>
  <si>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</si>
  <si>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</si>
  <si>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</si>
  <si>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</si>
  <si>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</si>
  <si>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</si>
  <si>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</si>
  <si>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</si>
  <si>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</si>
  <si>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</si>
  <si>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</si>
  <si>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</si>
  <si>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</si>
  <si>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</si>
  <si>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</si>
  <si>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</si>
  <si>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</si>
  <si>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</si>
  <si>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</si>
  <si>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</si>
  <si>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</si>
  <si>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</si>
  <si>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</si>
  <si>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</si>
  <si>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</si>
  <si>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</si>
  <si>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</si>
  <si>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</si>
  <si>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</si>
  <si>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</si>
  <si>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</si>
  <si>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</si>
  <si>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</si>
  <si>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</si>
  <si>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</si>
  <si>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</si>
  <si>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</si>
  <si>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</si>
  <si>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</si>
  <si>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</si>
  <si>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</si>
  <si>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</si>
  <si>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</si>
  <si>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</si>
  <si>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</si>
  <si>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</si>
  <si>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</si>
  <si>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</si>
  <si>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</si>
  <si>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</si>
  <si>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</si>
  <si>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</si>
  <si>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</si>
  <si>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</si>
  <si>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</si>
  <si>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</si>
  <si>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</si>
  <si>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</si>
  <si>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</si>
  <si>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</si>
  <si>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</si>
  <si>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</si>
  <si>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</si>
  <si>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</si>
  <si>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</si>
  <si>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</si>
  <si>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</si>
  <si>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</si>
  <si>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</si>
  <si>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</si>
  <si>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</si>
  <si>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</si>
  <si>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</si>
  <si>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</si>
  <si>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</si>
  <si>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</si>
  <si>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</si>
  <si>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</si>
  <si>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</si>
  <si>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</si>
  <si>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</si>
  <si>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</si>
  <si>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</si>
  <si>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</si>
  <si>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</si>
  <si>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</si>
  <si>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</si>
  <si>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</si>
  <si>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</si>
  <si>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</si>
  <si>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</si>
  <si>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</si>
  <si>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</si>
  <si>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</si>
  <si>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</si>
  <si>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</si>
  <si>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</si>
  <si>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</si>
  <si>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</si>
  <si>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</si>
  <si>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</si>
  <si>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</si>
  <si>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</si>
  <si>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</si>
  <si>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</si>
  <si>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</si>
  <si>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</si>
  <si>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</si>
  <si>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</si>
  <si>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</si>
  <si>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</si>
  <si>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</si>
  <si>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</si>
  <si>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</si>
  <si>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</si>
  <si>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</si>
  <si>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</si>
  <si>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</si>
  <si>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</si>
  <si>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</si>
  <si>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</si>
  <si>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</si>
  <si>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</si>
  <si>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</si>
  <si>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</si>
  <si>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</si>
  <si>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</si>
  <si>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</si>
  <si>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</si>
  <si>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</si>
  <si>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</si>
  <si>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</si>
  <si>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</si>
  <si>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</si>
  <si>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</si>
  <si>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</si>
  <si>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</si>
  <si>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</si>
  <si>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</si>
  <si>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</si>
  <si>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</si>
  <si>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</si>
  <si>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</si>
  <si>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</si>
  <si>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</si>
  <si>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</si>
  <si>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</si>
  <si>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</si>
  <si>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</si>
  <si>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</si>
  <si>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</si>
  <si>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</si>
  <si>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</si>
  <si>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</si>
  <si>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</si>
  <si>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</si>
  <si>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</si>
  <si>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</si>
  <si>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</si>
  <si>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</si>
  <si>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</si>
  <si>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</si>
  <si>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</si>
  <si>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</si>
  <si>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</si>
  <si>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</si>
  <si>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</si>
  <si>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</si>
  <si>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</si>
  <si>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</si>
  <si>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</si>
  <si>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</si>
  <si>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</si>
  <si>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</si>
  <si>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</si>
  <si>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</si>
  <si>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</si>
  <si>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</si>
  <si>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</si>
  <si>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</si>
  <si>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</si>
  <si>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</si>
  <si>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</si>
  <si>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</si>
  <si>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</si>
  <si>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</si>
  <si>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</si>
  <si>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</si>
  <si>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</si>
  <si>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</si>
  <si>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</si>
  <si>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</si>
  <si>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</si>
  <si>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</si>
  <si>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</si>
  <si>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</si>
  <si>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</si>
  <si>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</si>
  <si>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</si>
  <si>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</si>
  <si>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</si>
  <si>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</si>
  <si>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</si>
  <si>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</si>
  <si>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</si>
  <si>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</si>
  <si>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</si>
  <si>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</si>
  <si>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</si>
  <si>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</si>
  <si>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</si>
  <si>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</si>
  <si>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</si>
  <si>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</si>
  <si>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</si>
  <si>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</si>
  <si>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</si>
  <si>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</si>
  <si>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</si>
  <si>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</si>
  <si>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</si>
  <si>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</si>
  <si>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</si>
  <si>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</si>
  <si>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</si>
  <si>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</si>
  <si>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</si>
  <si>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</si>
  <si>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</si>
  <si>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</si>
  <si>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</si>
  <si>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</si>
  <si>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</si>
  <si>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</si>
  <si>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</si>
  <si>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</si>
  <si>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</si>
  <si>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</si>
  <si>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</si>
  <si>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</si>
  <si>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</si>
  <si>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</si>
  <si>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</si>
  <si>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</si>
  <si>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</si>
  <si>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</si>
  <si>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</si>
  <si>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</si>
  <si>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</si>
  <si>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</si>
  <si>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</si>
  <si>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</si>
  <si>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</si>
  <si>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</si>
  <si>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</si>
  <si>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</si>
  <si>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</si>
  <si>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</si>
  <si>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</si>
  <si>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</si>
  <si>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</si>
  <si>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</si>
  <si>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</si>
  <si>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</si>
  <si>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</si>
  <si>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</si>
  <si>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</si>
  <si>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</si>
  <si>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</si>
  <si>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</si>
  <si>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</si>
  <si>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</si>
  <si>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</si>
  <si>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</si>
  <si>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</si>
  <si>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</si>
  <si>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</si>
  <si>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</si>
  <si>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</si>
  <si>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</si>
  <si>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</si>
  <si>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</si>
  <si>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</si>
  <si>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</si>
  <si>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</si>
  <si>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</si>
  <si>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</si>
  <si>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</si>
  <si>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</si>
  <si>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</si>
  <si>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</si>
  <si>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</si>
  <si>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</si>
  <si>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</si>
  <si>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</si>
  <si>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</si>
  <si>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</si>
  <si>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</si>
  <si>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</si>
  <si>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</si>
  <si>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</si>
  <si>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</si>
  <si>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</si>
  <si>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</si>
  <si>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</si>
  <si>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</si>
  <si>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</si>
  <si>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</si>
  <si>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</si>
  <si>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</si>
  <si>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</si>
  <si>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</si>
  <si>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</si>
  <si>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</si>
  <si>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</si>
  <si>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</si>
  <si>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</si>
  <si>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</si>
  <si>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</si>
  <si>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</si>
  <si>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</si>
  <si>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</si>
  <si>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</si>
  <si>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</si>
  <si>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</si>
  <si>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</si>
  <si>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</si>
  <si>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</si>
  <si>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</si>
  <si>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</si>
  <si>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</si>
  <si>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</si>
  <si>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</si>
  <si>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</si>
  <si>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</si>
  <si>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</si>
  <si>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</si>
  <si>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</si>
  <si>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</si>
  <si>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</si>
  <si>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</si>
  <si>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</si>
  <si>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</si>
  <si>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</si>
  <si>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</si>
  <si>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</si>
  <si>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</si>
  <si>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</si>
  <si>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</si>
  <si>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</si>
  <si>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</si>
  <si>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</si>
  <si>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</si>
  <si>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</si>
  <si>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</si>
  <si>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</si>
  <si>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</si>
  <si>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</si>
  <si>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</si>
  <si>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</si>
  <si>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</si>
  <si>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</si>
  <si>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</si>
  <si>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</si>
  <si>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</si>
  <si>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</si>
  <si>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</si>
  <si>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</si>
  <si>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</si>
  <si>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</si>
  <si>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</si>
  <si>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</si>
  <si>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</si>
  <si>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</si>
  <si>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</si>
  <si>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</si>
  <si>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</si>
  <si>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</si>
  <si>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</si>
  <si>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</si>
  <si>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</si>
  <si>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</si>
  <si>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</si>
  <si>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</si>
  <si>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</si>
  <si>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</si>
  <si>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</si>
  <si>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</si>
  <si>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</si>
  <si>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</si>
  <si>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</si>
  <si>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</si>
  <si>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</si>
  <si>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</si>
  <si>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</si>
  <si>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</si>
  <si>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</si>
  <si>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</si>
  <si>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</si>
  <si>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</si>
  <si>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</si>
  <si>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</si>
  <si>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</si>
  <si>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</si>
  <si>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</si>
  <si>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</si>
  <si>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</si>
  <si>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</si>
  <si>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</si>
  <si>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</si>
  <si>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</si>
  <si>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</si>
  <si>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</si>
  <si>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</si>
  <si>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</si>
  <si>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</si>
  <si>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</si>
  <si>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</si>
  <si>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</si>
  <si>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</si>
  <si>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</si>
  <si>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</si>
  <si>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</si>
  <si>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</si>
  <si>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</si>
  <si>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</si>
  <si>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</si>
  <si>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</si>
  <si>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</si>
  <si>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</si>
  <si>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</si>
  <si>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</si>
  <si>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</si>
  <si>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</si>
  <si>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</si>
  <si>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</si>
  <si>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</si>
  <si>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</si>
  <si>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</si>
  <si>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</si>
  <si>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</si>
  <si>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</si>
  <si>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</si>
  <si>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</si>
  <si>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</si>
  <si>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</si>
  <si>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</si>
  <si>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</si>
  <si>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</si>
  <si>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</si>
  <si>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</si>
  <si>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</si>
  <si>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</si>
  <si>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</si>
  <si>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</si>
  <si>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</si>
  <si>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</si>
  <si>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</si>
  <si>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</si>
  <si>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</si>
  <si>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</si>
  <si>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</si>
  <si>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</si>
  <si>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</si>
  <si>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</si>
  <si>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</si>
  <si>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</si>
  <si>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</si>
  <si>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</si>
  <si>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</si>
  <si>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</si>
  <si>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</si>
  <si>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</si>
  <si>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</si>
  <si>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</si>
  <si>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</si>
  <si>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</si>
  <si>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</si>
  <si>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</si>
  <si>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</si>
  <si>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</si>
  <si>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</si>
  <si>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</si>
  <si>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</si>
  <si>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</si>
  <si>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</si>
  <si>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</si>
  <si>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</si>
  <si>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</si>
  <si>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</si>
  <si>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</si>
  <si>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</si>
  <si>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</si>
  <si>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</si>
  <si>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</si>
  <si>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</si>
  <si>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</si>
  <si>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</si>
  <si>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</si>
  <si>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</si>
  <si>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</si>
  <si>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</si>
  <si>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</si>
  <si>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</si>
  <si>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</si>
  <si>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</si>
  <si>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</si>
  <si>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</si>
  <si>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</si>
  <si>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</si>
  <si>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</si>
  <si>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</si>
  <si>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</si>
  <si>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</si>
  <si>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</si>
  <si>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</si>
  <si>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</si>
  <si>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</si>
  <si>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</si>
  <si>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</si>
  <si>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</si>
  <si>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</si>
  <si>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</si>
  <si>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</si>
  <si>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</si>
  <si>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</si>
  <si>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</si>
  <si>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</si>
  <si>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</si>
  <si>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</si>
  <si>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</si>
  <si>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</si>
  <si>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</si>
  <si>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</si>
  <si>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</si>
  <si>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</si>
  <si>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</si>
  <si>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</si>
  <si>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</si>
  <si>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</si>
  <si>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</si>
  <si>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</si>
  <si>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</si>
  <si>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</si>
  <si>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</si>
  <si>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</si>
  <si>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</si>
  <si>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</si>
  <si>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</si>
  <si>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</si>
  <si>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</si>
  <si>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</si>
  <si>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</si>
  <si>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</si>
  <si>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</si>
  <si>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</si>
  <si>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</si>
  <si>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</si>
  <si>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</si>
  <si>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</si>
  <si>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</si>
  <si>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</si>
  <si>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</si>
  <si>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</si>
  <si>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</si>
  <si>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</si>
  <si>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</si>
  <si>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</si>
  <si>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</si>
  <si>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</si>
  <si>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</si>
  <si>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</si>
  <si>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</si>
  <si>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</si>
  <si>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</si>
  <si>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</si>
  <si>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</si>
  <si>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</si>
  <si>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</si>
  <si>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</si>
  <si>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</si>
  <si>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</si>
  <si>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</si>
  <si>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</si>
  <si>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</si>
  <si>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</si>
  <si>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</si>
  <si>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</si>
  <si>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</si>
  <si>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</si>
  <si>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</si>
  <si>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</si>
  <si>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</si>
  <si>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</si>
  <si>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</si>
  <si>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</si>
  <si>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</si>
  <si>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</si>
  <si>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</si>
  <si>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</si>
  <si>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</si>
  <si>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</si>
  <si>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</si>
  <si>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</si>
  <si>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</si>
  <si>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</si>
  <si>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</si>
  <si>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</si>
  <si>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</si>
  <si>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</si>
  <si>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</si>
  <si>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</si>
  <si>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</si>
  <si>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</si>
  <si>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</si>
  <si>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</si>
  <si>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</si>
  <si>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</si>
  <si>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</si>
  <si>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</si>
  <si>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</si>
  <si>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</si>
  <si>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</si>
  <si>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</si>
  <si>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</si>
  <si>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</si>
  <si>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</si>
  <si>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</si>
  <si>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</si>
  <si>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</si>
  <si>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</si>
  <si>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</si>
  <si>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</si>
  <si>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</si>
  <si>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</si>
  <si>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</si>
  <si>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</si>
  <si>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</si>
  <si>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</si>
  <si>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</si>
  <si>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</si>
  <si>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</si>
  <si>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</si>
  <si>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</si>
  <si>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</si>
  <si>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</si>
  <si>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</si>
  <si>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</si>
  <si>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</si>
  <si>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</si>
  <si>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</si>
  <si>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</si>
  <si>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</si>
  <si>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</si>
  <si>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</si>
  <si>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</si>
  <si>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</si>
  <si>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</si>
  <si>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</si>
  <si>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</si>
  <si>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</si>
  <si>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</si>
  <si>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</si>
  <si>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</si>
  <si>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</si>
  <si>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</si>
  <si>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</si>
  <si>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</si>
  <si>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</si>
  <si>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</si>
  <si>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</si>
  <si>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</si>
  <si>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</si>
  <si>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</si>
  <si>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</si>
  <si>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</si>
  <si>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</si>
  <si>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</si>
  <si>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</si>
  <si>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</si>
  <si>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</si>
  <si>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</si>
  <si>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</si>
  <si>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</si>
  <si>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</si>
  <si>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</si>
  <si>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</si>
  <si>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</si>
  <si>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</si>
  <si>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</si>
  <si>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</si>
  <si>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</si>
  <si>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</si>
  <si>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</si>
  <si>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</si>
  <si>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</si>
  <si>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</si>
  <si>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</si>
  <si>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</si>
  <si>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</si>
  <si>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</si>
  <si>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</si>
  <si>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</si>
  <si>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</si>
  <si>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</si>
  <si>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</si>
  <si>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</si>
  <si>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</si>
  <si>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</si>
  <si>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</si>
  <si>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</si>
  <si>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</si>
  <si>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</si>
  <si>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</si>
  <si>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</si>
  <si>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</si>
  <si>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</si>
  <si>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</si>
  <si>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</si>
  <si>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</si>
  <si>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</si>
  <si>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</si>
  <si>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</si>
  <si>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</si>
  <si>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</si>
  <si>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</si>
  <si>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</si>
  <si>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</si>
  <si>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</si>
  <si>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</si>
  <si>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</si>
  <si>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</si>
  <si>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</si>
  <si>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</si>
  <si>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</si>
  <si>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</si>
  <si>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</si>
  <si>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</si>
  <si>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</si>
  <si>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</si>
  <si>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</si>
  <si>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</si>
  <si>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</si>
  <si>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</si>
  <si>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</si>
  <si>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</si>
  <si>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</si>
  <si>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</si>
  <si>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</si>
  <si>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</si>
  <si>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</si>
  <si>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</si>
  <si>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</si>
  <si>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</si>
  <si>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</si>
  <si>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</si>
  <si>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</si>
  <si>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</si>
  <si>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</si>
  <si>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</si>
  <si>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</si>
  <si>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</si>
  <si>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</si>
  <si>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</si>
  <si>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</si>
  <si>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</si>
  <si>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</si>
  <si>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</si>
  <si>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</si>
  <si>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</si>
  <si>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</si>
  <si>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</si>
  <si>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</si>
  <si>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</si>
  <si>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</si>
  <si>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</si>
  <si>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</si>
  <si>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</si>
  <si>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</si>
  <si>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</si>
  <si>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</si>
  <si>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</si>
  <si>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</si>
  <si>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</si>
  <si>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</si>
  <si>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</si>
  <si>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</si>
  <si>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</si>
  <si>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</si>
  <si>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</si>
  <si>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</si>
  <si>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</si>
  <si>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</si>
  <si>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</si>
  <si>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</si>
  <si>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</si>
  <si>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</si>
  <si>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</si>
  <si>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</si>
  <si>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</si>
  <si>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</si>
  <si>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</si>
  <si>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</si>
  <si>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</si>
  <si>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</si>
  <si>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</si>
  <si>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</si>
  <si>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</si>
  <si>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</si>
  <si>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</si>
  <si>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</si>
  <si>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</si>
  <si>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</si>
  <si>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</si>
  <si>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</si>
  <si>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</si>
  <si>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</si>
  <si>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</si>
  <si>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</si>
  <si>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</si>
  <si>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</si>
  <si>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</si>
  <si>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</si>
  <si>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</si>
  <si>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</si>
  <si>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</si>
  <si>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</si>
  <si>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</si>
  <si>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</si>
  <si>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</si>
  <si>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</si>
  <si>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</si>
  <si>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</si>
  <si>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</si>
  <si>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</si>
  <si>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</si>
  <si>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</si>
  <si>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</si>
  <si>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</si>
  <si>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</si>
  <si>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</si>
  <si>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</si>
  <si>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</si>
  <si>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</si>
  <si>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</si>
  <si>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</si>
  <si>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</si>
  <si>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</si>
  <si>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</si>
  <si>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</si>
  <si>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</si>
  <si>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</si>
  <si>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</si>
  <si>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</si>
  <si>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</si>
  <si>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</si>
  <si>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</si>
  <si>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</si>
  <si>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</si>
  <si>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</si>
  <si>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</si>
  <si>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</si>
  <si>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</si>
  <si>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</si>
  <si>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</si>
  <si>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</si>
  <si>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</si>
  <si>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</si>
  <si>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</si>
  <si>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</si>
  <si>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</si>
  <si>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</si>
  <si>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</si>
  <si>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</si>
  <si>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</si>
  <si>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</si>
  <si>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</si>
  <si>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</si>
  <si>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</si>
  <si>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</si>
  <si>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</si>
  <si>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</si>
  <si>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</si>
  <si>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</si>
  <si>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</si>
  <si>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</si>
  <si>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</si>
  <si>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</si>
  <si>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</si>
  <si>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</si>
  <si>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</si>
  <si>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</si>
  <si>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</si>
  <si>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</si>
  <si>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</si>
  <si>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</si>
  <si>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</si>
  <si>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</si>
  <si>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</si>
  <si>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</si>
  <si>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</si>
  <si>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</si>
  <si>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</si>
  <si>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</si>
  <si>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</si>
  <si>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</si>
  <si>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</si>
  <si>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</si>
  <si>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</si>
  <si>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</si>
  <si>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</si>
  <si>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</si>
  <si>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</si>
  <si>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</si>
  <si>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</si>
  <si>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</si>
  <si>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</si>
  <si>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</si>
  <si>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</si>
  <si>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</si>
  <si>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</si>
  <si>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</si>
  <si>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</si>
  <si>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</si>
  <si>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</si>
  <si>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</si>
  <si>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</si>
  <si>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</si>
  <si>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</si>
  <si>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</si>
  <si>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</si>
  <si>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</si>
  <si>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</si>
  <si>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</si>
  <si>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</si>
  <si>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</si>
  <si>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</si>
  <si>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</si>
  <si>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</si>
  <si>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</si>
  <si>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</si>
  <si>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</si>
  <si>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</si>
  <si>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</si>
  <si>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</si>
  <si>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</si>
  <si>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</si>
  <si>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</si>
  <si>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</si>
  <si>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</si>
  <si>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</si>
  <si>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</si>
  <si>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</si>
  <si>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</si>
  <si>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</si>
  <si>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</si>
  <si>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</si>
  <si>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</si>
  <si>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</si>
  <si>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</si>
  <si>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</si>
  <si>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</si>
  <si>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</si>
  <si>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</si>
  <si>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</si>
  <si>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</si>
  <si>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</si>
  <si>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</si>
  <si>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</si>
  <si>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</si>
  <si>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</si>
  <si>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</si>
  <si>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</si>
  <si>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</si>
  <si>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</si>
  <si>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</si>
  <si>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</si>
  <si>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</si>
  <si>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</si>
  <si>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</si>
  <si>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</si>
  <si>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</si>
  <si>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</si>
  <si>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</si>
  <si>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</si>
  <si>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</si>
  <si>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</si>
  <si>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</si>
  <si>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</si>
  <si>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</si>
  <si>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</si>
  <si>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</si>
  <si>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</si>
  <si>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</si>
  <si>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</si>
  <si>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</si>
  <si>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</si>
  <si>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</si>
  <si>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</si>
  <si>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</si>
  <si>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</si>
  <si>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</si>
  <si>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</si>
  <si>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</si>
  <si>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</si>
  <si>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</si>
  <si>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</si>
  <si>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</si>
  <si>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</si>
  <si>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</si>
  <si>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</si>
  <si>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</si>
  <si>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</si>
  <si>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</si>
  <si>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</si>
  <si>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</si>
  <si>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</si>
  <si>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</si>
  <si>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</si>
  <si>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</si>
  <si>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</si>
  <si>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</si>
  <si>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</si>
  <si>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</si>
  <si>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</si>
  <si>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</si>
  <si>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</si>
  <si>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</si>
  <si>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</si>
  <si>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</si>
  <si>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</si>
  <si>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</si>
  <si>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</si>
  <si>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</si>
  <si>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</si>
  <si>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</si>
  <si>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</si>
  <si>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</si>
  <si>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</si>
  <si>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</si>
  <si>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</si>
  <si>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</si>
  <si>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</si>
  <si>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</si>
  <si>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</si>
  <si>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</si>
  <si>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</si>
  <si>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</si>
  <si>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</si>
  <si>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</si>
  <si>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</si>
  <si>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</si>
  <si>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</si>
  <si>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</si>
  <si>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</si>
  <si>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</si>
  <si>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</si>
  <si>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</si>
  <si>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</si>
  <si>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</si>
  <si>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</si>
  <si>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</si>
  <si>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</si>
  <si>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</si>
  <si>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</si>
  <si>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</si>
  <si>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</si>
  <si>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</si>
  <si>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</si>
  <si>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</si>
  <si>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</si>
  <si>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</si>
  <si>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</si>
  <si>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</si>
  <si>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</si>
  <si>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</si>
  <si>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</si>
  <si>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</si>
  <si>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</si>
  <si>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</si>
  <si>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</si>
  <si>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</si>
  <si>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</si>
  <si>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</si>
  <si>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</si>
  <si>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</si>
  <si>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</si>
  <si>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</si>
  <si>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</si>
  <si>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</si>
  <si>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</si>
  <si>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</si>
  <si>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</si>
  <si>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</si>
  <si>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</si>
  <si>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</si>
  <si>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</si>
  <si>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</si>
  <si>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</si>
  <si>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</si>
  <si>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</si>
  <si>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</si>
  <si>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</si>
  <si>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</si>
  <si>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</si>
  <si>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</si>
  <si>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</si>
  <si>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</si>
  <si>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</si>
  <si>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</si>
  <si>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</si>
  <si>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</si>
  <si>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</si>
  <si>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</si>
  <si>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</si>
  <si>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</si>
  <si>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</si>
  <si>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</si>
  <si>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</si>
  <si>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</si>
  <si>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</si>
  <si>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</si>
  <si>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</si>
  <si>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</si>
  <si>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</si>
  <si>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</si>
  <si>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</si>
  <si>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</si>
  <si>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</si>
  <si>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</si>
  <si>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</si>
  <si>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</si>
  <si>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</si>
  <si>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</si>
  <si>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</si>
  <si>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</si>
  <si>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</si>
  <si>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</si>
  <si>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</si>
  <si>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</si>
  <si>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</si>
  <si>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</si>
  <si>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</si>
  <si>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</si>
  <si>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</si>
  <si>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</si>
  <si>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</si>
  <si>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</si>
  <si>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</si>
  <si>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</si>
  <si>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</si>
  <si>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</si>
  <si>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</si>
  <si>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</si>
  <si>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</si>
  <si>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</si>
  <si>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</si>
  <si>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</si>
  <si>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</si>
  <si>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</si>
  <si>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</si>
  <si>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</si>
  <si>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</si>
  <si>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</si>
  <si>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</si>
  <si>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</si>
  <si>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</si>
  <si>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</si>
  <si>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</si>
  <si>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</si>
  <si>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</si>
  <si>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</si>
  <si>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</si>
  <si>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</si>
  <si>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</si>
  <si>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</si>
  <si>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</si>
  <si>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</si>
  <si>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</si>
  <si>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</si>
  <si>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</si>
  <si>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</si>
  <si>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</si>
  <si>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</si>
  <si>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</si>
  <si>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</si>
  <si>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</si>
  <si>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</si>
  <si>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</si>
  <si>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</si>
  <si>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</si>
  <si>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</si>
  <si>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</si>
  <si>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</si>
  <si>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</si>
  <si>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</si>
  <si>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</si>
  <si>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</si>
  <si>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</si>
  <si>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</si>
  <si>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</si>
  <si>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</si>
  <si>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</si>
  <si>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</si>
  <si>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</si>
  <si>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</si>
  <si>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</si>
  <si>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</si>
  <si>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</si>
  <si>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</si>
  <si>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</si>
  <si>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</si>
  <si>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</si>
  <si>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</si>
  <si>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</si>
  <si>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</si>
  <si>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</si>
  <si>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</si>
  <si>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</si>
  <si>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</si>
  <si>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</si>
  <si>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</si>
  <si>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</si>
  <si>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</si>
  <si>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</si>
  <si>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</si>
  <si>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</si>
  <si>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</si>
  <si>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</si>
  <si>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</si>
  <si>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</si>
  <si>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</si>
  <si>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</si>
  <si>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</si>
  <si>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</si>
  <si>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</si>
  <si>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</si>
  <si>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</si>
  <si>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</si>
  <si>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</si>
  <si>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</si>
  <si>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</si>
  <si>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</si>
  <si>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</si>
  <si>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</si>
  <si>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</si>
  <si>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</si>
  <si>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</si>
  <si>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</si>
  <si>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</si>
  <si>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</si>
  <si>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</si>
  <si>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</si>
  <si>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</si>
  <si>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</si>
  <si>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</si>
  <si>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</si>
  <si>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</si>
  <si>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</si>
  <si>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</si>
  <si>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</si>
  <si>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</si>
  <si>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</si>
  <si>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</si>
  <si>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</si>
  <si>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</si>
  <si>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</si>
  <si>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</si>
  <si>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</si>
  <si>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</si>
  <si>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</si>
  <si>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</si>
  <si>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</si>
  <si>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</si>
  <si>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</si>
  <si>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</si>
  <si>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</si>
  <si>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</si>
  <si>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</si>
  <si>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</si>
  <si>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</si>
  <si>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</si>
  <si>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</si>
  <si>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</si>
  <si>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</si>
  <si>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</si>
  <si>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</si>
  <si>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</si>
  <si>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</si>
  <si>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</si>
  <si>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</si>
  <si>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</si>
  <si>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</si>
  <si>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</si>
  <si>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</si>
  <si>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</si>
  <si>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</si>
  <si>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</si>
  <si>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</si>
  <si>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</si>
  <si>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</si>
  <si>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</si>
  <si>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</si>
  <si>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</si>
  <si>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</si>
  <si>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</si>
  <si>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</si>
  <si>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</si>
  <si>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</si>
  <si>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</si>
  <si>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</si>
  <si>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</si>
  <si>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</si>
  <si>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</si>
  <si>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</si>
  <si>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</si>
  <si>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</si>
  <si>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</si>
  <si>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</si>
  <si>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</si>
  <si>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</si>
  <si>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</si>
  <si>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</si>
  <si>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</si>
  <si>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</si>
  <si>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</si>
  <si>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</si>
  <si>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</si>
  <si>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</si>
  <si>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</si>
  <si>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</si>
  <si>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</si>
  <si>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</si>
  <si>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</si>
  <si>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</si>
  <si>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</si>
  <si>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</si>
  <si>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</si>
  <si>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</si>
  <si>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</si>
  <si>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</si>
  <si>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</si>
  <si>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</si>
  <si>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</si>
  <si>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</si>
  <si>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</si>
  <si>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</si>
  <si>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</si>
  <si>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</si>
  <si>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</si>
  <si>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</si>
  <si>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</si>
  <si>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</si>
  <si>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</si>
  <si>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</si>
  <si>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</si>
  <si>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</si>
  <si>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</si>
  <si>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</si>
  <si>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</si>
  <si>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</si>
  <si>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</si>
  <si>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</si>
  <si>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</si>
  <si>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</si>
  <si>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</si>
  <si>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</si>
  <si>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</si>
  <si>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</si>
  <si>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</si>
  <si>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</si>
  <si>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</si>
  <si>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</si>
  <si>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</si>
  <si>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</si>
  <si>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</si>
  <si>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</si>
  <si>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</si>
  <si>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</si>
  <si>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</si>
  <si>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</si>
  <si>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</si>
  <si>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</si>
  <si>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</si>
  <si>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</si>
  <si>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</si>
  <si>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</si>
  <si>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</si>
  <si>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</si>
  <si>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</si>
  <si>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</si>
  <si>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</si>
  <si>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</si>
  <si>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</si>
  <si>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</si>
  <si>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</si>
  <si>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</si>
  <si>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</si>
  <si>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</si>
  <si>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</si>
  <si>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</si>
  <si>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</si>
  <si>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</si>
  <si>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</si>
  <si>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</si>
  <si>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</si>
  <si>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</si>
  <si>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</si>
  <si>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</si>
  <si>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</si>
  <si>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</si>
  <si>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</si>
  <si>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</si>
  <si>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</si>
  <si>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</si>
  <si>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</si>
  <si>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</si>
  <si>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</si>
  <si>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</si>
  <si>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</si>
  <si>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</si>
  <si>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</si>
  <si>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</si>
  <si>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</si>
  <si>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</si>
  <si>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</si>
  <si>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</si>
  <si>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</si>
  <si>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</si>
  <si>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</si>
  <si>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</si>
  <si>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</si>
  <si>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</si>
  <si>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</si>
  <si>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</si>
  <si>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</si>
  <si>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</si>
  <si>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</si>
  <si>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</si>
  <si>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</si>
  <si>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</si>
  <si>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</si>
  <si>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</si>
  <si>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</si>
  <si>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</si>
  <si>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</si>
  <si>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</si>
  <si>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</si>
  <si>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</si>
  <si>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</si>
  <si>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</si>
  <si>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</si>
  <si>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</si>
  <si>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</si>
  <si>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</si>
  <si>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</si>
  <si>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</si>
  <si>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</si>
  <si>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</si>
  <si>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</si>
  <si>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</si>
  <si>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</si>
  <si>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</si>
  <si>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</si>
  <si>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</si>
  <si>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</si>
  <si>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</si>
  <si>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</si>
  <si>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</si>
  <si>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</si>
  <si>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</si>
  <si>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</si>
  <si>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</si>
  <si>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</si>
  <si>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</si>
  <si>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</si>
  <si>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</si>
  <si>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</si>
  <si>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</si>
  <si>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</si>
  <si>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</si>
  <si>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</si>
  <si>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</si>
  <si>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</si>
  <si>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</si>
  <si>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</si>
  <si>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</si>
  <si>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</si>
  <si>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</si>
  <si>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</si>
  <si>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</si>
  <si>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</si>
  <si>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</si>
  <si>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</si>
  <si>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</si>
  <si>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</si>
  <si>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</si>
  <si>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</si>
  <si>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</si>
  <si>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</si>
  <si>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</si>
  <si>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</si>
  <si>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</si>
  <si>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</si>
  <si>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</si>
  <si>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</si>
  <si>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</si>
  <si>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</si>
  <si>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</si>
  <si>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</si>
  <si>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</si>
  <si>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</si>
  <si>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</si>
  <si>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</si>
  <si>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</si>
  <si>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</si>
  <si>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</si>
  <si>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</si>
  <si>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</si>
  <si>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</si>
  <si>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</si>
  <si>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</si>
  <si>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</si>
  <si>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</si>
  <si>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</si>
  <si>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</si>
  <si>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</si>
  <si>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</si>
  <si>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</si>
  <si>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</si>
  <si>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</si>
  <si>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</si>
  <si>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</si>
  <si>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</si>
  <si>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</si>
  <si>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</si>
  <si>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</si>
  <si>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</si>
  <si>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</si>
  <si>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</si>
  <si>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</si>
  <si>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</si>
  <si>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</si>
  <si>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</si>
  <si>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</si>
  <si>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</si>
  <si>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</si>
  <si>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</si>
  <si>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</si>
  <si>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</si>
  <si>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</si>
  <si>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</si>
  <si>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</si>
  <si>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</si>
  <si>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</si>
  <si>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</si>
  <si>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</si>
  <si>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</si>
  <si>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</si>
  <si>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</si>
  <si>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</si>
  <si>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</si>
  <si>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</si>
  <si>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</si>
  <si>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</si>
  <si>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</si>
  <si>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</si>
  <si>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</si>
  <si>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</si>
  <si>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</si>
  <si>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</si>
  <si>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</si>
  <si>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</si>
  <si>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</si>
  <si>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</si>
  <si>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</si>
  <si>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</si>
  <si>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</si>
  <si>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</si>
  <si>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</si>
  <si>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</si>
  <si>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</si>
  <si>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</si>
  <si>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</si>
  <si>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</si>
  <si>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</si>
  <si>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</si>
  <si>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</si>
  <si>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</si>
  <si>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</si>
  <si>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</si>
  <si>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</si>
  <si>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</si>
  <si>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</si>
  <si>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</si>
  <si>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</si>
  <si>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</si>
  <si>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</si>
  <si>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</si>
  <si>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</si>
  <si>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</si>
  <si>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</si>
  <si>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</si>
  <si>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</si>
  <si>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</si>
  <si>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</si>
  <si>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</si>
  <si>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</si>
  <si>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</si>
  <si>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</si>
  <si>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</si>
  <si>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</si>
  <si>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</si>
  <si>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</si>
  <si>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</si>
  <si>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</si>
  <si>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</si>
  <si>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</si>
  <si>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</si>
  <si>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</si>
  <si>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</si>
  <si>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</si>
  <si>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</si>
  <si>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</si>
  <si>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</si>
  <si>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</si>
  <si>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</si>
  <si>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</si>
  <si>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</si>
  <si>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</si>
  <si>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</si>
  <si>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</si>
  <si>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</si>
  <si>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</si>
  <si>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</si>
  <si>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</si>
  <si>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</si>
  <si>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</si>
  <si>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</si>
  <si>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</si>
  <si>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</si>
  <si>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</si>
  <si>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</si>
  <si>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</si>
  <si>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</si>
  <si>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</si>
  <si>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</si>
  <si>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</si>
  <si>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</si>
  <si>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</si>
  <si>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</si>
  <si>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</si>
  <si>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</si>
  <si>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</si>
  <si>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</si>
  <si>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</si>
  <si>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</si>
  <si>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</si>
  <si>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</si>
  <si>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</si>
  <si>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</si>
  <si>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</si>
  <si>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</si>
  <si>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</si>
  <si>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</si>
  <si>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</si>
  <si>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</si>
  <si>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</si>
  <si>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</si>
  <si>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</si>
  <si>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</si>
  <si>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</si>
  <si>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</si>
  <si>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</si>
  <si>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</si>
  <si>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</si>
  <si>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</si>
  <si>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</si>
  <si>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</si>
  <si>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</si>
  <si>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</si>
  <si>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</si>
  <si>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</si>
  <si>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</si>
  <si>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</si>
  <si>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</si>
  <si>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</si>
  <si>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</si>
  <si>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</si>
  <si>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</si>
  <si>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</si>
  <si>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</si>
  <si>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</si>
  <si>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</si>
  <si>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</si>
  <si>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</si>
  <si>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</si>
  <si>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</si>
  <si>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</si>
  <si>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</si>
  <si>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</si>
  <si>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</si>
  <si>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</si>
  <si>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</si>
  <si>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</si>
  <si>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</si>
  <si>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</si>
  <si>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</si>
  <si>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</si>
  <si>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</si>
  <si>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</si>
  <si>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</si>
  <si>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</si>
  <si>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</si>
  <si>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</si>
  <si>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</si>
  <si>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</si>
  <si>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</si>
  <si>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</si>
  <si>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</si>
  <si>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</si>
  <si>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</si>
  <si>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</si>
  <si>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</si>
  <si>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</si>
  <si>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</si>
  <si>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</si>
  <si>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</si>
  <si>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</si>
  <si>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</si>
  <si>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</si>
  <si>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</si>
  <si>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</si>
  <si>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</si>
  <si>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</si>
  <si>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</si>
  <si>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</si>
  <si>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</si>
  <si>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</si>
  <si>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</si>
  <si>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</si>
  <si>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</si>
  <si>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</si>
  <si>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</si>
  <si>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</si>
  <si>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</si>
  <si>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</si>
  <si>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</si>
  <si>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</si>
  <si>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</si>
  <si>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</si>
  <si>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</si>
  <si>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</si>
  <si>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</si>
  <si>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</si>
  <si>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</si>
  <si>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</si>
  <si>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</si>
  <si>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</si>
  <si>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</si>
  <si>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</si>
  <si>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</si>
  <si>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</si>
  <si>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</si>
  <si>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</si>
  <si>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</si>
  <si>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</si>
  <si>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</si>
  <si>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</si>
  <si>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</si>
  <si>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</si>
  <si>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</si>
  <si>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</si>
  <si>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</si>
  <si>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</si>
  <si>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</si>
  <si>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</si>
  <si>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</si>
  <si>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</si>
  <si>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</si>
  <si>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</si>
  <si>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</si>
  <si>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</si>
  <si>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</si>
  <si>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</si>
  <si>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</si>
  <si>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</si>
  <si>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</si>
  <si>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</si>
  <si>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</si>
  <si>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</si>
  <si>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</si>
  <si>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</si>
  <si>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</si>
  <si>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</si>
  <si>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</si>
  <si>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</si>
  <si>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</si>
  <si>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</si>
  <si>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</si>
  <si>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</si>
  <si>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</si>
  <si>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</si>
  <si>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</si>
  <si>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</si>
  <si>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</si>
  <si>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</si>
  <si>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</si>
  <si>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</si>
  <si>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</si>
  <si>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</si>
  <si>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</si>
  <si>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</si>
  <si>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</si>
  <si>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</si>
  <si>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</si>
  <si>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</si>
  <si>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</si>
  <si>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</si>
  <si>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</si>
  <si>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</si>
  <si>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</si>
  <si>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</si>
  <si>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</si>
  <si>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</si>
  <si>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</si>
  <si>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</si>
  <si>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</si>
  <si>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</si>
  <si>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</si>
  <si>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</si>
  <si>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</si>
  <si>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</si>
  <si>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</si>
  <si>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</si>
  <si>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</si>
  <si>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</si>
  <si>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</si>
  <si>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</si>
  <si>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</si>
  <si>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</si>
  <si>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</si>
  <si>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</si>
  <si>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</si>
  <si>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</si>
  <si>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</si>
  <si>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</si>
  <si>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</si>
  <si>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</si>
  <si>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</si>
  <si>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</si>
  <si>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</si>
  <si>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</si>
  <si>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</si>
  <si>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</si>
  <si>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</si>
  <si>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</si>
  <si>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</si>
  <si>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</si>
  <si>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</si>
  <si>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</si>
  <si>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</si>
  <si>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</si>
  <si>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</si>
  <si>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</si>
  <si>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</si>
  <si>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</si>
  <si>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</si>
  <si>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</si>
  <si>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</si>
  <si>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</si>
  <si>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</si>
  <si>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</si>
  <si>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</si>
  <si>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</si>
  <si>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</si>
  <si>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</si>
  <si>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</si>
  <si>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</si>
  <si>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</si>
  <si>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</si>
  <si>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</si>
  <si>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</si>
  <si>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</si>
  <si>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</si>
  <si>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</si>
  <si>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</si>
  <si>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</si>
  <si>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</si>
  <si>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</si>
  <si>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</si>
  <si>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</si>
  <si>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</si>
  <si>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</si>
  <si>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</si>
  <si>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</si>
  <si>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</si>
  <si>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</si>
  <si>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</si>
  <si>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</si>
  <si>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</si>
  <si>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</si>
  <si>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</si>
  <si>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</si>
  <si>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</si>
  <si>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</si>
  <si>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</si>
  <si>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</si>
  <si>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</si>
  <si>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</si>
  <si>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</si>
  <si>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</si>
  <si>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</si>
  <si>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</si>
  <si>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</si>
  <si>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</si>
  <si>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</si>
  <si>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</si>
  <si>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</si>
  <si>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</si>
  <si>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</si>
  <si>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</si>
  <si>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</si>
  <si>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</si>
  <si>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</si>
  <si>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</si>
  <si>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</si>
  <si>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</si>
  <si>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</si>
  <si>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</si>
  <si>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</si>
  <si>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</si>
  <si>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</si>
  <si>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</si>
  <si>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</si>
  <si>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</si>
  <si>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</si>
  <si>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</si>
  <si>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</si>
  <si>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</si>
  <si>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</si>
  <si>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</si>
  <si>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</si>
  <si>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</si>
  <si>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</si>
  <si>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</si>
  <si>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</si>
  <si>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</si>
  <si>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</si>
  <si>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</si>
  <si>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</si>
  <si>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</si>
  <si>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</si>
  <si>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</si>
  <si>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</si>
  <si>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</si>
  <si>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</si>
  <si>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</si>
  <si>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</si>
  <si>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</si>
  <si>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</si>
  <si>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</si>
  <si>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</si>
  <si>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</si>
  <si>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</si>
  <si>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</si>
  <si>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</si>
  <si>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</si>
  <si>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</si>
  <si>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</si>
  <si>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</si>
  <si>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</si>
  <si>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</si>
  <si>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</si>
  <si>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</si>
  <si>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</si>
  <si>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</si>
  <si>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</si>
  <si>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</si>
  <si>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</si>
  <si>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</si>
  <si>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</si>
  <si>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</si>
  <si>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</si>
  <si>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</si>
  <si>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</si>
  <si>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</si>
  <si>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</si>
  <si>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</si>
  <si>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</si>
  <si>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</si>
  <si>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</si>
  <si>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</si>
  <si>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</si>
  <si>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</si>
  <si>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</si>
  <si>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</si>
  <si>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</si>
  <si>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</si>
  <si>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</si>
  <si>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</si>
  <si>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</si>
  <si>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</si>
  <si>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</si>
  <si>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</si>
  <si>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</si>
  <si>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</si>
  <si>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</si>
  <si>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</si>
  <si>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</si>
  <si>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</si>
  <si>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</si>
  <si>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</si>
  <si>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</si>
  <si>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</si>
  <si>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</si>
  <si>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</si>
  <si>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</si>
  <si>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</si>
  <si>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</si>
  <si>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</si>
  <si>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</si>
  <si>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</si>
  <si>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</si>
  <si>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</si>
  <si>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</si>
  <si>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</si>
  <si>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</si>
  <si>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</si>
  <si>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</si>
  <si>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</si>
  <si>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</si>
  <si>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</si>
  <si>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</si>
  <si>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</si>
  <si>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</si>
  <si>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</si>
  <si>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</si>
  <si>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</si>
  <si>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</si>
  <si>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</si>
  <si>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</si>
  <si>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</si>
  <si>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</si>
  <si>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</si>
  <si>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</si>
  <si>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</si>
  <si>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</si>
  <si>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</si>
  <si>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</si>
  <si>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</si>
  <si>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</si>
  <si>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</si>
  <si>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</si>
  <si>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</si>
  <si>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</si>
  <si>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</si>
  <si>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</si>
  <si>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</si>
  <si>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</si>
  <si>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</si>
  <si>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</si>
  <si>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</si>
  <si>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</si>
  <si>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</si>
  <si>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</si>
  <si>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</si>
  <si>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</si>
  <si>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</si>
  <si>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</si>
  <si>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</si>
  <si>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</si>
  <si>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</si>
  <si>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</si>
  <si>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</si>
  <si>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</si>
  <si>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</si>
  <si>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</si>
  <si>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</si>
  <si>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</si>
  <si>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</si>
  <si>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</si>
  <si>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</si>
  <si>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</si>
  <si>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</si>
  <si>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</si>
  <si>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</si>
  <si>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</si>
  <si>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</si>
  <si>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</si>
  <si>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</si>
  <si>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</si>
  <si>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</si>
  <si>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</si>
  <si>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</si>
  <si>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</si>
  <si>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</si>
  <si>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</si>
  <si>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</si>
  <si>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</si>
  <si>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</si>
  <si>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</si>
  <si>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</si>
  <si>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</si>
  <si>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</si>
  <si>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</si>
  <si>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</si>
  <si>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</si>
  <si>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</si>
  <si>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</si>
  <si>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</si>
  <si>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</si>
  <si>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</si>
  <si>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</si>
  <si>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</si>
  <si>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</si>
  <si>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</si>
  <si>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</si>
  <si>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</si>
  <si>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</si>
  <si>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</si>
  <si>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</si>
  <si>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</si>
  <si>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</si>
  <si>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</si>
  <si>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</si>
  <si>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</si>
  <si>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</si>
  <si>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</si>
  <si>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</si>
  <si>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</si>
  <si>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</si>
  <si>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</si>
  <si>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</si>
  <si>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</si>
  <si>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</si>
  <si>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</si>
  <si>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</si>
  <si>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</si>
  <si>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</si>
  <si>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</si>
  <si>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</si>
  <si>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</si>
  <si>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</si>
  <si>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</si>
  <si>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</si>
  <si>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</si>
  <si>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</si>
  <si>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</si>
  <si>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</si>
  <si>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</si>
  <si>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</si>
  <si>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</si>
  <si>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</si>
  <si>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</si>
  <si>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</si>
  <si>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</si>
  <si>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</si>
  <si>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</si>
  <si>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</si>
  <si>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</si>
  <si>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</si>
  <si>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</si>
  <si>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</si>
  <si>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</si>
  <si>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</si>
  <si>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</si>
  <si>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</si>
  <si>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</si>
  <si>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</si>
  <si>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</si>
  <si>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</si>
  <si>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</si>
  <si>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</si>
  <si>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</si>
  <si>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</si>
  <si>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</si>
  <si>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</si>
  <si>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</si>
  <si>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</si>
  <si>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</si>
  <si>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</si>
  <si>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</si>
  <si>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</si>
  <si>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</si>
  <si>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</si>
  <si>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</si>
  <si>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</si>
  <si>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</si>
  <si>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</si>
  <si>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</si>
  <si>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</si>
  <si>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</si>
  <si>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</si>
  <si>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</si>
  <si>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</si>
  <si>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</si>
  <si>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</si>
  <si>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</si>
  <si>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</si>
  <si>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</si>
  <si>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</si>
  <si>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</si>
  <si>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</si>
  <si>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</si>
  <si>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</si>
  <si>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</si>
  <si>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</si>
  <si>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</si>
  <si>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</si>
  <si>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</si>
  <si>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</si>
  <si>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</si>
  <si>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</si>
  <si>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</si>
  <si>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</si>
  <si>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</si>
  <si>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</si>
  <si>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</si>
  <si>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</si>
  <si>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</si>
  <si>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</si>
  <si>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</si>
  <si>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</si>
  <si>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</si>
  <si>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</si>
  <si>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</si>
  <si>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</si>
  <si>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</si>
  <si>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</si>
  <si>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</si>
  <si>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</si>
  <si>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</si>
  <si>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</si>
  <si>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</si>
  <si>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</si>
  <si>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</si>
  <si>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</si>
  <si>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</si>
  <si>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</si>
  <si>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</si>
  <si>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</si>
  <si>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</si>
  <si>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</si>
  <si>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</si>
  <si>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</si>
  <si>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</si>
  <si>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</si>
  <si>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</si>
  <si>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</si>
  <si>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</si>
  <si>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</si>
  <si>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</si>
  <si>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</si>
  <si>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</si>
  <si>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</si>
  <si>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</si>
  <si>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</si>
  <si>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</si>
  <si>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</si>
  <si>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</si>
  <si>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</si>
  <si>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</si>
  <si>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</si>
  <si>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</si>
  <si>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</si>
  <si>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</si>
  <si>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</si>
  <si>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</si>
  <si>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</si>
  <si>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</si>
  <si>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</si>
  <si>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</si>
  <si>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</si>
  <si>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</si>
  <si>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</si>
  <si>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</si>
  <si>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</si>
  <si>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</si>
  <si>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</si>
  <si>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</si>
  <si>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</si>
  <si>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</si>
  <si>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</si>
  <si>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</si>
  <si>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</si>
  <si>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</si>
  <si>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</si>
  <si>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</si>
  <si>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</si>
  <si>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</si>
  <si>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</si>
  <si>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</si>
  <si>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</si>
  <si>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</si>
  <si>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</si>
  <si>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</si>
  <si>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</si>
  <si>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</si>
  <si>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</si>
  <si>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</si>
  <si>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</si>
  <si>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</si>
  <si>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</si>
  <si>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</si>
  <si>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</si>
  <si>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</si>
  <si>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</si>
  <si>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</si>
  <si>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</si>
  <si>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</si>
  <si>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</si>
  <si>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</si>
  <si>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</si>
  <si>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</si>
  <si>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</si>
  <si>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</si>
  <si>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</si>
  <si>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</si>
  <si>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</si>
  <si>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</si>
  <si>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</si>
  <si>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</si>
  <si>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</si>
  <si>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</si>
  <si>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</si>
  <si>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</si>
  <si>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</si>
  <si>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</si>
  <si>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</si>
  <si>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</si>
  <si>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</si>
  <si>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</si>
  <si>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</si>
  <si>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</si>
  <si>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</si>
  <si>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</si>
  <si>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</si>
  <si>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</si>
  <si>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</si>
  <si>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</si>
  <si>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</si>
  <si>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</si>
  <si>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</si>
  <si>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</si>
  <si>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</si>
  <si>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</si>
  <si>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</si>
  <si>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</si>
  <si>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</si>
  <si>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</si>
  <si>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</si>
  <si>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</si>
  <si>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</si>
  <si>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</si>
  <si>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</si>
  <si>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</si>
  <si>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</si>
  <si>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</si>
  <si>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</si>
  <si>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</si>
  <si>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</si>
  <si>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</si>
  <si>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</si>
  <si>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</si>
  <si>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</si>
  <si>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</si>
  <si>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</si>
  <si>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</si>
  <si>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</si>
  <si>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</si>
  <si>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</si>
  <si>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</si>
  <si>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</si>
  <si>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</si>
  <si>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</si>
  <si>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</si>
  <si>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</si>
  <si>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</si>
  <si>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</si>
  <si>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</si>
  <si>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</si>
  <si>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</si>
  <si>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</si>
  <si>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</si>
  <si>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</si>
  <si>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</si>
  <si>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</si>
  <si>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</si>
  <si>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</si>
  <si>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</si>
  <si>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</si>
  <si>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</si>
  <si>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</si>
  <si>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</si>
  <si>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</si>
  <si>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</si>
  <si>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</si>
  <si>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</si>
  <si>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</si>
  <si>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</si>
  <si>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</si>
  <si>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</si>
  <si>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</si>
  <si>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</si>
  <si>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</si>
  <si>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</si>
  <si>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</si>
  <si>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</si>
  <si>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</si>
  <si>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</si>
  <si>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</si>
  <si>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</si>
  <si>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</si>
  <si>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</si>
  <si>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</si>
  <si>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</si>
  <si>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</si>
  <si>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</si>
  <si>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</si>
  <si>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</si>
  <si>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</si>
  <si>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</si>
  <si>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</si>
  <si>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</si>
  <si>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</si>
  <si>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</si>
  <si>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</si>
  <si>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</si>
  <si>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</si>
  <si>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</si>
  <si>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</si>
  <si>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</si>
  <si>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</si>
  <si>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</si>
  <si>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</si>
  <si>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</si>
  <si>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</si>
  <si>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</si>
  <si>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</si>
  <si>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</si>
  <si>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</si>
  <si>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</si>
  <si>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</si>
  <si>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</si>
  <si>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</si>
  <si>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</si>
  <si>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</si>
  <si>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</si>
  <si>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</si>
  <si>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</si>
  <si>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</si>
  <si>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</si>
  <si>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</si>
  <si>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</si>
  <si>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</si>
  <si>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</si>
  <si>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</si>
  <si>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</si>
  <si>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</si>
  <si>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</si>
  <si>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</si>
  <si>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</si>
  <si>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</si>
  <si>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</si>
  <si>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</si>
  <si>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</si>
  <si>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</si>
  <si>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</si>
  <si>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</si>
  <si>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</si>
  <si>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</si>
  <si>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</si>
  <si>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</si>
  <si>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</si>
  <si>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</si>
  <si>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</si>
  <si>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</si>
  <si>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</si>
  <si>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</si>
  <si>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</si>
  <si>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</si>
  <si>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</si>
  <si>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</si>
  <si>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</si>
  <si>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</si>
  <si>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</si>
  <si>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</si>
  <si>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</si>
  <si>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</si>
  <si>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</si>
  <si>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</si>
  <si>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</si>
  <si>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</si>
  <si>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</si>
  <si>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</si>
  <si>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</si>
  <si>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</si>
  <si>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</si>
  <si>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</si>
  <si>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</si>
  <si>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</si>
  <si>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</si>
  <si>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</si>
  <si>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</si>
  <si>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</si>
  <si>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</si>
  <si>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</si>
  <si>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</si>
  <si>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</si>
  <si>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</si>
  <si>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</si>
  <si>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</si>
  <si>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</si>
  <si>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</si>
  <si>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</si>
  <si>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</si>
  <si>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</si>
  <si>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</si>
  <si>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</si>
  <si>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</si>
  <si>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</si>
  <si>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</si>
  <si>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</si>
  <si>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</si>
  <si>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</si>
  <si>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</si>
  <si>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</si>
  <si>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</si>
  <si>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</si>
  <si>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</si>
  <si>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</si>
  <si>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</si>
  <si>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</si>
  <si>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</si>
  <si>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</si>
  <si>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</si>
  <si>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</si>
  <si>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</si>
  <si>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</si>
  <si>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</si>
  <si>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</si>
  <si>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</si>
  <si>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</si>
  <si>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</si>
  <si>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</si>
  <si>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</si>
  <si>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</si>
  <si>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</si>
  <si>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</si>
  <si>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</si>
  <si>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</si>
  <si>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</si>
  <si>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</si>
  <si>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</si>
  <si>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</si>
  <si>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</si>
  <si>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</si>
  <si>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</si>
  <si>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</si>
  <si>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</si>
  <si>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</si>
  <si>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</si>
  <si>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</si>
  <si>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</si>
  <si>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</si>
  <si>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</si>
  <si>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</si>
  <si>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</si>
  <si>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</si>
  <si>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</si>
  <si>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</si>
  <si>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</si>
  <si>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</si>
  <si>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</si>
  <si>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</si>
  <si>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</si>
  <si>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</si>
  <si>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</si>
  <si>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</si>
  <si>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</si>
  <si>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</si>
  <si>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</si>
  <si>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</si>
  <si>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</si>
  <si>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</si>
  <si>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</si>
  <si>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</si>
  <si>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</si>
  <si>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</si>
  <si>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</si>
  <si>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</si>
  <si>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</si>
  <si>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</si>
  <si>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</si>
  <si>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</si>
  <si>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</si>
  <si>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</si>
  <si>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</si>
  <si>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</si>
  <si>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</si>
  <si>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</si>
  <si>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</si>
  <si>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</si>
  <si>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</si>
  <si>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</si>
  <si>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</si>
  <si>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</si>
  <si>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</si>
  <si>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</si>
  <si>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</si>
  <si>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</si>
  <si>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</si>
  <si>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</si>
  <si>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</si>
  <si>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</si>
  <si>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</si>
  <si>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</si>
  <si>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</si>
  <si>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</si>
  <si>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</si>
  <si>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</si>
  <si>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</si>
  <si>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</si>
  <si>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</si>
  <si>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</si>
  <si>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</si>
  <si>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</si>
  <si>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</si>
  <si>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</si>
  <si>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</si>
  <si>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</si>
  <si>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</si>
  <si>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</si>
  <si>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</si>
  <si>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</si>
  <si>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</si>
  <si>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</si>
  <si>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</si>
  <si>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</si>
  <si>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</si>
  <si>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</si>
  <si>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</si>
  <si>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</si>
  <si>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</si>
  <si>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</si>
  <si>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</si>
  <si>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</si>
  <si>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</si>
  <si>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</si>
  <si>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</si>
  <si>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</si>
  <si>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</si>
  <si>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</si>
  <si>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</si>
  <si>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</si>
  <si>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</si>
  <si>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</si>
  <si>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</si>
  <si>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</si>
  <si>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</si>
  <si>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</si>
  <si>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</si>
  <si>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</si>
  <si>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</si>
  <si>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</si>
  <si>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</si>
  <si>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</si>
  <si>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</si>
  <si>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</si>
  <si>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</si>
  <si>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</si>
  <si>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</si>
  <si>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</si>
  <si>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</si>
  <si>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</si>
  <si>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</si>
  <si>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</si>
  <si>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</si>
  <si>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</si>
  <si>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</si>
  <si>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</si>
  <si>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</si>
  <si>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</si>
  <si>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</si>
  <si>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</si>
  <si>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</si>
  <si>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</si>
  <si>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</si>
  <si>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</si>
  <si>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</si>
  <si>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</si>
  <si>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</si>
  <si>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</si>
  <si>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</si>
  <si>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</si>
  <si>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</si>
  <si>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</si>
  <si>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</si>
  <si>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</si>
  <si>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</si>
  <si>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</si>
  <si>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</si>
  <si>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</si>
  <si>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</si>
  <si>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</si>
  <si>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</si>
  <si>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</si>
  <si>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</si>
  <si>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</si>
  <si>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</si>
  <si>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</si>
  <si>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</si>
  <si>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</si>
  <si>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</si>
  <si>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</si>
  <si>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</si>
  <si>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</si>
  <si>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</si>
  <si>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</si>
  <si>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</si>
  <si>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</si>
  <si>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</si>
  <si>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</si>
  <si>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</si>
  <si>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</si>
  <si>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</si>
  <si>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</si>
  <si>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</si>
  <si>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</si>
  <si>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</si>
  <si>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</si>
  <si>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</si>
  <si>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</si>
  <si>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</si>
  <si>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</si>
  <si>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</si>
  <si>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</si>
  <si>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</si>
  <si>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</si>
  <si>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</si>
  <si>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</si>
  <si>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</si>
  <si>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</si>
  <si>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</si>
  <si>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</si>
  <si>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</si>
  <si>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</si>
  <si>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</si>
  <si>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</si>
  <si>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</si>
  <si>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</si>
  <si>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</si>
  <si>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</si>
  <si>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</si>
  <si>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</si>
  <si>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</si>
  <si>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</si>
  <si>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</si>
  <si>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</si>
  <si>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</si>
  <si>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</si>
  <si>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</si>
  <si>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</si>
  <si>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</si>
  <si>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</si>
  <si>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</si>
  <si>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</si>
  <si>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</si>
  <si>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</si>
  <si>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</si>
  <si>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</si>
  <si>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</si>
  <si>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</si>
  <si>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</si>
  <si>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</si>
  <si>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</si>
  <si>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</si>
  <si>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</si>
  <si>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</si>
  <si>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</si>
  <si>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</si>
  <si>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</si>
  <si>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</si>
  <si>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</si>
  <si>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</si>
  <si>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</si>
  <si>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</si>
  <si>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</si>
  <si>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</si>
  <si>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</si>
  <si>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</si>
  <si>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</si>
  <si>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</si>
  <si>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</si>
  <si>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</si>
  <si>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</si>
  <si>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</si>
  <si>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</si>
  <si>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</si>
  <si>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</si>
  <si>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</si>
  <si>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</si>
  <si>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</si>
  <si>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</si>
  <si>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</si>
  <si>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</si>
  <si>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</si>
  <si>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</si>
  <si>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</si>
  <si>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</si>
  <si>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</si>
  <si>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</si>
  <si>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</si>
  <si>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</si>
  <si>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</si>
  <si>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</si>
  <si>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</si>
  <si>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</si>
  <si>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</si>
  <si>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</si>
  <si>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</si>
  <si>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</si>
  <si>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</si>
  <si>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</si>
  <si>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</si>
  <si>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</si>
  <si>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</si>
  <si>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</si>
  <si>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</si>
  <si>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</si>
  <si>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</si>
  <si>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</si>
  <si>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</si>
  <si>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</si>
  <si>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</si>
  <si>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</si>
  <si>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</si>
  <si>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</si>
  <si>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</si>
  <si>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</si>
  <si>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</si>
  <si>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</si>
  <si>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</si>
  <si>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</si>
  <si>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</si>
  <si>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</si>
  <si>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</si>
  <si>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</si>
  <si>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</si>
  <si>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</si>
  <si>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</si>
  <si>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</si>
  <si>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</si>
  <si>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</si>
  <si>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</si>
  <si>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</si>
  <si>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</si>
  <si>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</si>
  <si>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</si>
  <si>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</si>
  <si>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</si>
  <si>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</si>
  <si>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</si>
  <si>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</si>
  <si>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</si>
  <si>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</si>
  <si>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</si>
  <si>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</si>
  <si>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</si>
  <si>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</si>
  <si>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</si>
  <si>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</si>
  <si>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</si>
  <si>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</si>
  <si>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</si>
  <si>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</si>
  <si>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</si>
  <si>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</si>
  <si>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</si>
  <si>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</si>
  <si>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</si>
  <si>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</si>
  <si>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</si>
  <si>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</si>
  <si>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</si>
  <si>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</si>
  <si>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</si>
  <si>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</si>
  <si>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</si>
  <si>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</si>
  <si>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</si>
  <si>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</si>
  <si>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</si>
  <si>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</si>
  <si>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</si>
  <si>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</si>
  <si>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</si>
  <si>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</si>
  <si>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</si>
  <si>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</si>
  <si>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</si>
  <si>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</si>
  <si>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</si>
  <si>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</si>
  <si>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</si>
  <si>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</si>
  <si>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</si>
  <si>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</si>
  <si>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</si>
  <si>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</si>
  <si>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</si>
  <si>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</si>
  <si>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</si>
  <si>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</si>
  <si>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</si>
  <si>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</si>
  <si>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</si>
  <si>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</si>
  <si>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</si>
  <si>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</si>
  <si>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</si>
  <si>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</si>
  <si>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</si>
  <si>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</si>
  <si>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</si>
  <si>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</si>
  <si>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</si>
  <si>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</si>
  <si>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</si>
  <si>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</si>
  <si>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</si>
  <si>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</si>
  <si>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</si>
  <si>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</si>
  <si>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</si>
  <si>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</si>
  <si>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</si>
  <si>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</si>
  <si>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</si>
  <si>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</si>
  <si>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</si>
  <si>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</si>
  <si>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</si>
  <si>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</si>
  <si>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</si>
  <si>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</si>
  <si>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</si>
  <si>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</si>
  <si>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</si>
  <si>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</si>
  <si>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</si>
  <si>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</si>
  <si>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</si>
  <si>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</si>
  <si>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</si>
  <si>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</si>
  <si>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</si>
  <si>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</si>
  <si>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</si>
  <si>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</si>
  <si>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</si>
  <si>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</si>
  <si>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</si>
  <si>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</si>
  <si>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</si>
  <si>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</si>
  <si>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</si>
  <si>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</si>
  <si>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</si>
  <si>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</si>
  <si>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</si>
  <si>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</si>
  <si>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</si>
  <si>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</si>
  <si>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</si>
  <si>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</si>
  <si>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</si>
  <si>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</si>
  <si>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</si>
  <si>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</si>
  <si>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</si>
  <si>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</si>
  <si>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</si>
  <si>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</si>
  <si>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</si>
  <si>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</si>
  <si>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</si>
  <si>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</si>
  <si>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</si>
  <si>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</si>
  <si>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</si>
  <si>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</si>
  <si>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</si>
  <si>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</si>
  <si>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</si>
  <si>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</si>
  <si>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</si>
  <si>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</si>
  <si>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</si>
  <si>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</si>
  <si>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</si>
  <si>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</si>
  <si>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</si>
  <si>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</si>
  <si>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</si>
  <si>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</si>
  <si>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</si>
  <si>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</si>
  <si>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</si>
  <si>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</si>
  <si>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</si>
  <si>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</si>
  <si>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</si>
  <si>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</si>
  <si>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</si>
  <si>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</si>
  <si>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</si>
  <si>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</si>
  <si>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</si>
  <si>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</si>
  <si>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</si>
  <si>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</si>
  <si>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</si>
  <si>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</si>
  <si>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</si>
  <si>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</si>
  <si>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</si>
  <si>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</si>
  <si>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</si>
  <si>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</si>
  <si>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</si>
  <si>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</si>
  <si>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</si>
  <si>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</si>
  <si>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</si>
  <si>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</si>
  <si>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</si>
  <si>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</si>
  <si>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</si>
  <si>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</si>
  <si>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</si>
  <si>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</si>
  <si>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</si>
  <si>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</si>
  <si>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</si>
  <si>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</si>
  <si>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</si>
  <si>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</si>
  <si>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</si>
  <si>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</si>
  <si>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</si>
  <si>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</si>
  <si>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</si>
  <si>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</si>
  <si>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</si>
  <si>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</si>
  <si>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</si>
  <si>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</si>
  <si>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</si>
  <si>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</si>
  <si>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</si>
  <si>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</si>
  <si>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</si>
  <si>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</si>
  <si>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</si>
  <si>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</si>
  <si>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</si>
  <si>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</si>
  <si>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</si>
  <si>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</si>
  <si>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</si>
  <si>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</si>
  <si>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</si>
  <si>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</si>
  <si>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</si>
  <si>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</si>
  <si>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</si>
  <si>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</si>
  <si>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</si>
  <si>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</si>
  <si>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</si>
  <si>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</si>
  <si>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</si>
  <si>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</si>
  <si>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</si>
  <si>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</si>
  <si>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</si>
  <si>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</si>
  <si>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</si>
  <si>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</si>
  <si>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</si>
  <si>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</si>
  <si>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</si>
  <si>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</si>
  <si>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</si>
  <si>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</si>
  <si>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</si>
  <si>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</si>
  <si>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</si>
  <si>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</si>
  <si>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</si>
  <si>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</si>
  <si>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</si>
  <si>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</si>
  <si>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</si>
  <si>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</si>
  <si>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</si>
  <si>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</si>
  <si>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</si>
  <si>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</si>
  <si>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</si>
  <si>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</si>
  <si>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</si>
  <si>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</si>
  <si>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</si>
  <si>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</si>
  <si>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</si>
  <si>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</si>
  <si>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</si>
  <si>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</si>
  <si>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</si>
  <si>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</si>
  <si>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</si>
  <si>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</si>
  <si>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</si>
  <si>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</si>
  <si>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</si>
  <si>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</si>
  <si>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</si>
  <si>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</si>
  <si>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</si>
  <si>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</si>
  <si>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</si>
  <si>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</si>
  <si>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</si>
  <si>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</si>
  <si>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</si>
  <si>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</si>
  <si>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</si>
  <si>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</si>
  <si>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</si>
  <si>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</si>
  <si>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</si>
  <si>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</si>
  <si>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</si>
  <si>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</si>
  <si>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</si>
  <si>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</si>
  <si>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</si>
  <si>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</si>
  <si>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</si>
  <si>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</si>
  <si>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</si>
  <si>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</si>
  <si>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</si>
  <si>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</si>
  <si>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</si>
  <si>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</si>
  <si>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</si>
  <si>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</si>
  <si>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</si>
  <si>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</si>
  <si>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</si>
  <si>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</si>
  <si>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</si>
  <si>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</si>
  <si>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</si>
  <si>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</si>
  <si>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</si>
  <si>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</si>
  <si>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</si>
  <si>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</si>
  <si>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</si>
  <si>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</si>
  <si>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</si>
  <si>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</si>
  <si>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</si>
  <si>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</si>
  <si>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</si>
  <si>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</si>
  <si>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</si>
  <si>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</si>
  <si>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</si>
  <si>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</si>
  <si>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</si>
  <si>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</si>
  <si>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</si>
  <si>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</si>
  <si>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</si>
  <si>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</si>
  <si>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</si>
  <si>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</si>
  <si>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</si>
  <si>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</si>
  <si>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</si>
  <si>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</si>
  <si>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</si>
  <si>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</si>
  <si>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</si>
  <si>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</si>
  <si>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</si>
  <si>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</si>
  <si>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</si>
  <si>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</si>
  <si>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</si>
  <si>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</si>
  <si>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</si>
  <si>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</si>
  <si>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</si>
  <si>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</si>
  <si>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</si>
  <si>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</si>
  <si>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</si>
  <si>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</si>
  <si>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</si>
  <si>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</si>
  <si>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</si>
  <si>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</si>
  <si>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</si>
  <si>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</si>
  <si>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</si>
  <si>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</si>
  <si>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</si>
  <si>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</si>
  <si>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</si>
  <si>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</si>
  <si>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</si>
  <si>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</si>
  <si>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</si>
  <si>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</si>
  <si>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</si>
  <si>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</si>
  <si>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</si>
  <si>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</si>
  <si>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</si>
  <si>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</si>
  <si>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</si>
  <si>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</si>
  <si>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</si>
  <si>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</si>
  <si>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</si>
  <si>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</si>
  <si>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</si>
  <si>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</si>
  <si>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</si>
  <si>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</si>
  <si>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</si>
  <si>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</si>
  <si>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</si>
  <si>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</si>
  <si>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</si>
  <si>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</si>
  <si>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</si>
  <si>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</si>
  <si>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</si>
  <si>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</si>
  <si>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</si>
  <si>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</si>
  <si>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</si>
  <si>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</si>
  <si>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</si>
  <si>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</si>
  <si>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</si>
  <si>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</si>
  <si>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</si>
  <si>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</si>
  <si>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</si>
  <si>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</si>
  <si>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</si>
  <si>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</si>
  <si>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</si>
  <si>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</si>
  <si>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</si>
  <si>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</si>
  <si>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</si>
  <si>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</si>
  <si>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</si>
  <si>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</si>
  <si>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</si>
  <si>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</si>
  <si>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</si>
  <si>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</si>
  <si>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</si>
  <si>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</si>
  <si>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</si>
  <si>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</si>
  <si>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</si>
  <si>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</si>
  <si>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</si>
  <si>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</si>
  <si>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</si>
  <si>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</si>
  <si>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</si>
  <si>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</si>
  <si>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</si>
  <si>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</si>
  <si>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</si>
  <si>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</si>
  <si>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</si>
  <si>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</si>
  <si>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</si>
  <si>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</si>
  <si>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</si>
  <si>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</si>
  <si>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</si>
  <si>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</si>
  <si>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</si>
  <si>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</si>
  <si>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</si>
  <si>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</si>
  <si>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</si>
  <si>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</si>
  <si>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</si>
  <si>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</si>
  <si>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</si>
  <si>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</si>
  <si>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</si>
  <si>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</si>
  <si>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</si>
  <si>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</si>
  <si>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</si>
  <si>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</si>
  <si>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</si>
  <si>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</si>
  <si>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</si>
  <si>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</si>
  <si>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</si>
  <si>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</si>
  <si>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</si>
  <si>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</si>
  <si>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</si>
  <si>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</si>
  <si>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</si>
  <si>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</si>
  <si>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</si>
  <si>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</si>
  <si>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</si>
  <si>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</si>
  <si>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</si>
  <si>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</si>
  <si>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</si>
  <si>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</si>
  <si>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</si>
  <si>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</si>
  <si>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</si>
  <si>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</si>
  <si>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</si>
  <si>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</si>
  <si>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</si>
  <si>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</si>
  <si>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</si>
  <si>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</si>
  <si>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</si>
  <si>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</si>
  <si>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</si>
  <si>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</si>
  <si>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</si>
  <si>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</si>
  <si>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</si>
  <si>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</si>
  <si>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</si>
  <si>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</si>
  <si>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</si>
  <si>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</si>
  <si>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</si>
  <si>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</si>
  <si>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</si>
  <si>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</si>
  <si>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</si>
  <si>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</si>
  <si>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</si>
  <si>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</si>
  <si>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</si>
  <si>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</si>
  <si>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</si>
  <si>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</si>
  <si>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</si>
  <si>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</si>
  <si>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</si>
  <si>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</si>
  <si>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</si>
  <si>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</si>
  <si>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</si>
  <si>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</si>
  <si>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</si>
  <si>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</si>
  <si>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</si>
  <si>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</si>
  <si>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</si>
  <si>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</si>
  <si>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</si>
  <si>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</si>
  <si>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</si>
  <si>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</si>
  <si>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</si>
  <si>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</si>
  <si>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</si>
  <si>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</si>
  <si>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</si>
  <si>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</si>
  <si>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</si>
  <si>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</si>
  <si>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</si>
  <si>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</si>
  <si>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</si>
  <si>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</si>
  <si>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</si>
  <si>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</si>
  <si>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</si>
  <si>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</si>
  <si>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</si>
  <si>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</si>
  <si>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</si>
  <si>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</si>
  <si>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</si>
  <si>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</si>
  <si>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</si>
  <si>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</si>
  <si>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</si>
  <si>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</si>
  <si>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</si>
  <si>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</si>
  <si>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</si>
  <si>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</si>
  <si>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</si>
  <si>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</si>
  <si>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</si>
  <si>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</si>
  <si>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</si>
  <si>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</si>
  <si>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</si>
  <si>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</si>
  <si>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</si>
  <si>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</si>
  <si>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</si>
  <si>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</si>
  <si>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</si>
  <si>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</si>
  <si>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</si>
  <si>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</si>
  <si>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</si>
  <si>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</si>
  <si>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</si>
  <si>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</si>
  <si>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</si>
  <si>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</si>
  <si>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</si>
  <si>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</si>
  <si>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</si>
  <si>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</si>
  <si>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</si>
  <si>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</si>
  <si>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</si>
  <si>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</si>
  <si>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</si>
  <si>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</si>
  <si>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</si>
  <si>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</si>
  <si>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</si>
  <si>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</si>
  <si>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</si>
  <si>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</si>
  <si>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</si>
  <si>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</si>
  <si>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</si>
  <si>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</si>
  <si>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</si>
  <si>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</si>
  <si>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</si>
  <si>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</si>
  <si>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</si>
  <si>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</si>
  <si>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</si>
  <si>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</si>
  <si>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</si>
  <si>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</si>
  <si>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</si>
  <si>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</si>
  <si>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</si>
  <si>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</si>
  <si>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</si>
  <si>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</si>
  <si>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</si>
  <si>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</si>
  <si>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</si>
  <si>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</si>
  <si>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</si>
  <si>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</si>
  <si>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</si>
  <si>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</si>
  <si>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</si>
  <si>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</si>
  <si>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</si>
  <si>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</si>
  <si>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</si>
  <si>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</si>
  <si>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</si>
  <si>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</si>
  <si>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</si>
  <si>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</si>
  <si>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</si>
  <si>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</si>
  <si>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</si>
  <si>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</si>
  <si>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</si>
  <si>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</si>
  <si>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</si>
  <si>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</si>
  <si>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</si>
  <si>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</si>
  <si>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</si>
  <si>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</si>
  <si>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</si>
  <si>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</si>
  <si>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</si>
  <si>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</si>
  <si>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</si>
  <si>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</si>
  <si>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</si>
  <si>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</si>
  <si>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</si>
  <si>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</si>
  <si>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</si>
  <si>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</si>
  <si>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</si>
  <si>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</si>
  <si>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</si>
  <si>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</si>
  <si>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</si>
  <si>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</si>
  <si>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</si>
  <si>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</si>
  <si>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</si>
  <si>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</si>
  <si>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</si>
  <si>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</si>
  <si>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</si>
  <si>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</si>
  <si>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</si>
  <si>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</si>
  <si>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</si>
  <si>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</si>
  <si>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</si>
  <si>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</si>
  <si>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</si>
  <si>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</si>
  <si>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</si>
  <si>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</si>
  <si>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</si>
  <si>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</si>
  <si>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</si>
  <si>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</si>
  <si>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</si>
  <si>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</si>
  <si>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</si>
  <si>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</si>
  <si>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</si>
  <si>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</si>
  <si>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</si>
  <si>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</si>
  <si>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</si>
  <si>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</si>
  <si>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</si>
  <si>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</si>
  <si>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</si>
  <si>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</si>
  <si>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</si>
  <si>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</si>
  <si>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</si>
  <si>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</si>
  <si>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</si>
  <si>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</si>
  <si>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</si>
  <si>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</si>
  <si>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</si>
  <si>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</si>
  <si>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</si>
  <si>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</si>
  <si>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</si>
  <si>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</si>
  <si>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</si>
  <si>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</si>
  <si>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</si>
  <si>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</si>
  <si>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</si>
  <si>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</si>
  <si>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</si>
  <si>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</si>
  <si>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</si>
  <si>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</si>
  <si>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</si>
  <si>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</si>
  <si>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</si>
  <si>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</si>
  <si>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</si>
  <si>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</si>
  <si>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</si>
  <si>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</si>
  <si>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</si>
  <si>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</si>
  <si>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</si>
  <si>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</si>
  <si>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</si>
  <si>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</si>
  <si>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</si>
  <si>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</si>
  <si>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</si>
  <si>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</si>
  <si>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</si>
  <si>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</si>
  <si>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</si>
  <si>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</si>
  <si>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</si>
  <si>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</si>
  <si>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</si>
  <si>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</si>
  <si>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</si>
  <si>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</si>
  <si>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</si>
  <si>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</si>
  <si>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</si>
  <si>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</si>
  <si>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</si>
  <si>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</si>
  <si>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</si>
  <si>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</si>
  <si>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</si>
  <si>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</si>
  <si>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</si>
  <si>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</si>
  <si>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</si>
  <si>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</si>
  <si>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</si>
  <si>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</si>
  <si>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</si>
  <si>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</si>
  <si>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</si>
  <si>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</si>
  <si>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</si>
  <si>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</si>
  <si>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</si>
  <si>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</si>
  <si>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</si>
  <si>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</si>
  <si>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</si>
  <si>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</si>
  <si>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</si>
  <si>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</si>
  <si>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</si>
  <si>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</si>
  <si>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</si>
  <si>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</si>
  <si>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</si>
  <si>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</si>
  <si>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</si>
  <si>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</si>
  <si>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</si>
  <si>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</si>
  <si>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</si>
  <si>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</si>
  <si>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</si>
  <si>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</si>
  <si>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</si>
  <si>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</si>
  <si>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</si>
  <si>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</si>
  <si>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</si>
  <si>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</si>
  <si>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</si>
  <si>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</si>
  <si>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</si>
  <si>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</si>
  <si>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</si>
  <si>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</si>
  <si>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</si>
  <si>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</si>
  <si>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</si>
  <si>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</si>
  <si>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</si>
  <si>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</si>
  <si>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</si>
  <si>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</si>
  <si>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</si>
  <si>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</si>
  <si>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</si>
  <si>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</si>
  <si>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</si>
  <si>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</si>
  <si>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</si>
  <si>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</si>
  <si>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</si>
  <si>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</si>
  <si>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</si>
  <si>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</si>
  <si>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</si>
  <si>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</si>
  <si>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</si>
  <si>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</si>
  <si>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</si>
  <si>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</si>
  <si>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</si>
  <si>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</si>
  <si>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</si>
  <si>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</si>
  <si>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</si>
  <si>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</si>
  <si>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</si>
  <si>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</si>
  <si>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</si>
  <si>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</si>
  <si>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</si>
  <si>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</si>
  <si>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</si>
  <si>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</si>
  <si>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</si>
  <si>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</si>
  <si>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</si>
  <si>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</si>
  <si>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</si>
  <si>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</si>
  <si>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</si>
  <si>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</si>
  <si>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</si>
  <si>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</si>
  <si>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</si>
  <si>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</si>
  <si>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</si>
  <si>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</si>
  <si>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</si>
  <si>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</si>
  <si>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</si>
  <si>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</si>
  <si>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</si>
  <si>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</si>
  <si>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</si>
  <si>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</si>
  <si>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</si>
  <si>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</si>
  <si>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</si>
  <si>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</si>
  <si>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</si>
  <si>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</si>
  <si>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</si>
  <si>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</si>
  <si>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</si>
  <si>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</si>
  <si>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</si>
  <si>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</si>
  <si>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</si>
  <si>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</si>
  <si>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</si>
  <si>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</si>
  <si>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</si>
  <si>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</si>
  <si>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</si>
  <si>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</si>
  <si>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</si>
  <si>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</si>
  <si>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</si>
  <si>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</si>
  <si>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</si>
  <si>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</si>
  <si>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</si>
  <si>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</si>
  <si>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</si>
  <si>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</si>
  <si>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</si>
  <si>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</si>
  <si>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</si>
  <si>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</si>
  <si>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</si>
  <si>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</si>
  <si>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</si>
  <si>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</si>
  <si>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</si>
  <si>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</si>
  <si>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</si>
  <si>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</si>
  <si>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</si>
  <si>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</si>
  <si>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</si>
  <si>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</si>
  <si>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</si>
  <si>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</si>
  <si>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</si>
  <si>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</si>
  <si>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</si>
  <si>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</si>
  <si>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</si>
  <si>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</si>
  <si>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</si>
  <si>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</si>
  <si>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</si>
  <si>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</si>
  <si>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</si>
  <si>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</si>
  <si>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</si>
  <si>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</si>
  <si>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</si>
  <si>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</si>
  <si>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</si>
  <si>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</si>
  <si>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</si>
  <si>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</si>
  <si>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</si>
  <si>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</si>
  <si>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</si>
  <si>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</si>
  <si>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</si>
  <si>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</si>
  <si>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</si>
  <si>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</si>
  <si>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</si>
  <si>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</si>
  <si>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</si>
  <si>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</si>
  <si>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</si>
  <si>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</si>
  <si>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</si>
  <si>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</si>
  <si>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</si>
  <si>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</si>
  <si>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</si>
  <si>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</si>
  <si>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</si>
  <si>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</si>
  <si>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</si>
  <si>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</si>
  <si>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</si>
  <si>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</si>
  <si>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</si>
  <si>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</si>
  <si>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</si>
  <si>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</si>
  <si>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</si>
  <si>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</si>
  <si>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</si>
  <si>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</si>
  <si>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</si>
  <si>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</si>
  <si>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</si>
  <si>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</si>
  <si>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</si>
  <si>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</si>
  <si>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</si>
  <si>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</si>
  <si>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</si>
  <si>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</si>
  <si>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</si>
  <si>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</si>
  <si>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</si>
  <si>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</si>
  <si>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</si>
  <si>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</si>
  <si>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</si>
  <si>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</si>
  <si>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</si>
  <si>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</si>
  <si>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</si>
  <si>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</si>
  <si>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</si>
  <si>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</si>
  <si>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</si>
  <si>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</si>
  <si>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</si>
  <si>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</si>
  <si>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</si>
  <si>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</si>
  <si>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</si>
  <si>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</si>
  <si>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</si>
  <si>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</si>
  <si>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</si>
  <si>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</si>
  <si>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</si>
  <si>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</si>
  <si>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</si>
  <si>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</si>
  <si>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</si>
  <si>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</si>
  <si>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</si>
  <si>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</si>
  <si>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</si>
  <si>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</si>
  <si>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</si>
  <si>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</si>
  <si>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</si>
  <si>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</si>
  <si>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</si>
  <si>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</si>
  <si>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</si>
  <si>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</si>
  <si>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</si>
  <si>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</si>
  <si>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</si>
  <si>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</si>
  <si>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</si>
  <si>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</si>
  <si>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</si>
  <si>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</si>
  <si>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</si>
  <si>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</si>
  <si>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</si>
  <si>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</si>
  <si>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</si>
  <si>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</si>
  <si>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</si>
  <si>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</si>
  <si>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</si>
  <si>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</si>
  <si>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</si>
  <si>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</si>
  <si>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</si>
  <si>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</si>
  <si>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</si>
  <si>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</si>
  <si>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</si>
  <si>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</si>
  <si>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</si>
  <si>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</si>
  <si>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</si>
  <si>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</si>
  <si>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</si>
  <si>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</si>
  <si>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</si>
  <si>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</si>
  <si>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</si>
  <si>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</si>
  <si>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</si>
  <si>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</si>
  <si>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</si>
  <si>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</si>
  <si>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</si>
  <si>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</si>
  <si>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</si>
  <si>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</si>
  <si>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</si>
  <si>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</si>
  <si>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</si>
  <si>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</si>
  <si>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</si>
  <si>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</si>
  <si>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</si>
  <si>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</si>
  <si>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</si>
  <si>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</si>
  <si>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</si>
  <si>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</si>
  <si>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</si>
  <si>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</si>
  <si>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</si>
  <si>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</si>
  <si>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</si>
  <si>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</si>
  <si>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</si>
  <si>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</si>
  <si>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</si>
  <si>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</si>
  <si>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</si>
  <si>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</si>
  <si>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</si>
  <si>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</si>
  <si>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</si>
  <si>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</si>
  <si>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</si>
  <si>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</si>
  <si>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</si>
  <si>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</si>
  <si>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</si>
  <si>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</si>
  <si>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</si>
  <si>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</si>
  <si>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</si>
  <si>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</si>
  <si>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</si>
  <si>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</si>
  <si>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</si>
  <si>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</si>
  <si>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</si>
  <si>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</si>
  <si>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</si>
  <si>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</si>
  <si>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</si>
  <si>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</si>
  <si>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</si>
  <si>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</si>
  <si>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</si>
  <si>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</si>
  <si>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</si>
  <si>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</si>
  <si>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</si>
  <si>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</si>
  <si>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</si>
  <si>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</si>
  <si>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</si>
  <si>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</si>
  <si>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</si>
  <si>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</si>
  <si>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</si>
  <si>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</si>
  <si>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</si>
  <si>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</si>
  <si>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</si>
  <si>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</si>
  <si>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</si>
  <si>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</si>
  <si>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</si>
  <si>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</si>
  <si>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</si>
  <si>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</si>
  <si>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</si>
  <si>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</si>
  <si>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</si>
  <si>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</si>
  <si>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</si>
  <si>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</si>
  <si>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</si>
  <si>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</si>
  <si>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</si>
  <si>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</si>
  <si>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</si>
  <si>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</si>
  <si>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</si>
  <si>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</si>
  <si>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</si>
  <si>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</si>
  <si>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</si>
  <si>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</si>
  <si>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</si>
  <si>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</si>
  <si>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</si>
  <si>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</si>
  <si>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</si>
  <si>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</si>
  <si>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</si>
  <si>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</si>
  <si>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</si>
  <si>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</si>
  <si>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</si>
  <si>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</si>
  <si>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</si>
  <si>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</si>
  <si>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</si>
  <si>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</si>
  <si>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</si>
  <si>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</si>
  <si>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</si>
  <si>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</si>
  <si>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</si>
  <si>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</si>
  <si>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</si>
  <si>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</si>
  <si>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</si>
  <si>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</si>
  <si>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</si>
  <si>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</si>
  <si>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</si>
  <si>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</si>
  <si>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</si>
  <si>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</si>
  <si>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</si>
  <si>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</si>
  <si>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</si>
  <si>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</si>
  <si>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</si>
  <si>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</si>
  <si>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</si>
  <si>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</si>
  <si>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</si>
  <si>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</si>
  <si>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</si>
  <si>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</si>
  <si>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</si>
  <si>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</si>
  <si>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</si>
  <si>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</si>
  <si>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</si>
  <si>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</si>
  <si>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</si>
  <si>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</si>
  <si>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</si>
  <si>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</si>
  <si>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</si>
  <si>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</si>
  <si>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</si>
  <si>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</si>
  <si>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</si>
  <si>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</si>
  <si>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</si>
  <si>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</si>
  <si>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</si>
  <si>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</si>
  <si>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</si>
  <si>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</si>
  <si>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</si>
  <si>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</si>
  <si>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</si>
  <si>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</si>
  <si>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</si>
  <si>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</si>
  <si>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</si>
  <si>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</si>
  <si>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</si>
  <si>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</si>
  <si>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</si>
  <si>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</si>
  <si>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</si>
  <si>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</si>
  <si>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</si>
  <si>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</si>
  <si>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</si>
  <si>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</si>
  <si>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</si>
  <si>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</si>
  <si>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</si>
  <si>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</si>
  <si>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</si>
  <si>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</si>
  <si>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</si>
  <si>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</si>
  <si>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</si>
  <si>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</si>
  <si>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</si>
  <si>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</si>
  <si>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</si>
  <si>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</si>
  <si>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</si>
  <si>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</si>
  <si>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</si>
  <si>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</si>
  <si>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</si>
  <si>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</si>
  <si>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</si>
  <si>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</si>
  <si>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</si>
  <si>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</si>
  <si>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</si>
  <si>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</si>
  <si>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</si>
  <si>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</si>
  <si>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</si>
  <si>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</si>
  <si>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</si>
  <si>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</si>
  <si>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</si>
  <si>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</si>
  <si>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</si>
  <si>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</si>
  <si>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</si>
  <si>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</si>
  <si>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</si>
  <si>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</si>
  <si>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</si>
  <si>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</si>
  <si>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</si>
  <si>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</si>
  <si>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</si>
  <si>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</si>
  <si>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</si>
  <si>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</si>
  <si>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</si>
  <si>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</si>
  <si>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</si>
  <si>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</si>
  <si>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</si>
  <si>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</si>
  <si>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</si>
  <si>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</si>
  <si>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</si>
  <si>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</si>
  <si>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</si>
  <si>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</si>
  <si>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</si>
  <si>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</si>
  <si>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</si>
  <si>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</si>
  <si>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</si>
  <si>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</si>
  <si>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</si>
  <si>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</si>
  <si>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</si>
  <si>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</si>
  <si>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</si>
  <si>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</si>
  <si>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</si>
  <si>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</si>
  <si>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</si>
  <si>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</si>
  <si>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</si>
  <si>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</si>
  <si>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</si>
  <si>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</si>
  <si>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</si>
  <si>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</si>
  <si>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</si>
  <si>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</si>
  <si>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</si>
  <si>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</si>
  <si>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</si>
  <si>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</si>
  <si>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</si>
  <si>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</si>
  <si>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</si>
  <si>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</si>
  <si>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</si>
  <si>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</si>
  <si>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</si>
  <si>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</si>
  <si>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</si>
  <si>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</si>
  <si>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</si>
  <si>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</si>
  <si>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</si>
  <si>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</si>
  <si>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</si>
  <si>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</si>
  <si>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</si>
  <si>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</si>
  <si>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</si>
  <si>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</si>
  <si>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</si>
  <si>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</si>
  <si>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</si>
  <si>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</si>
  <si>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</si>
  <si>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</si>
  <si>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</si>
  <si>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</si>
  <si>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</si>
  <si>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</si>
  <si>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</si>
  <si>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</si>
  <si>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</si>
  <si>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</si>
  <si>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</si>
  <si>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</si>
  <si>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</si>
  <si>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</si>
  <si>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</si>
  <si>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</si>
  <si>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</si>
  <si>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</si>
  <si>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</si>
  <si>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</si>
  <si>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</si>
  <si>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</si>
  <si>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</si>
  <si>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</si>
  <si>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</si>
  <si>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</si>
  <si>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</si>
  <si>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</si>
  <si>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</si>
  <si>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</si>
  <si>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</si>
  <si>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</si>
  <si>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</si>
  <si>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</si>
  <si>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</si>
  <si>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</si>
  <si>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</si>
  <si>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</si>
  <si>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</si>
  <si>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</si>
  <si>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</si>
  <si>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</si>
  <si>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</si>
  <si>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</si>
  <si>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</si>
  <si>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</si>
  <si>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</si>
  <si>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</si>
  <si>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</si>
  <si>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</si>
  <si>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</si>
  <si>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</si>
  <si>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</si>
  <si>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</si>
  <si>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</si>
  <si>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</si>
  <si>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</si>
  <si>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</si>
  <si>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</si>
  <si>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</si>
  <si>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</si>
  <si>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</si>
  <si>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</si>
  <si>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</si>
  <si>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</si>
  <si>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</si>
  <si>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</si>
  <si>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</si>
  <si>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</si>
  <si>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</si>
  <si>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</si>
  <si>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</si>
  <si>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</si>
  <si>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</si>
  <si>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</si>
  <si>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</si>
  <si>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</si>
  <si>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</si>
  <si>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</si>
  <si>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</si>
  <si>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</si>
  <si>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</si>
  <si>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</si>
  <si>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</si>
  <si>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</si>
  <si>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</si>
  <si>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</si>
  <si>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</si>
  <si>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</si>
  <si>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</si>
  <si>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</si>
  <si>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</si>
  <si>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</si>
  <si>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</si>
  <si>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</si>
  <si>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</si>
  <si>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</si>
  <si>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</si>
  <si>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</si>
  <si>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</si>
  <si>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</si>
  <si>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</si>
  <si>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</si>
  <si>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</si>
  <si>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</si>
  <si>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</si>
  <si>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</si>
  <si>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</si>
  <si>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</si>
  <si>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</si>
  <si>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</si>
  <si>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</si>
  <si>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</si>
  <si>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</si>
  <si>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</si>
  <si>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</si>
  <si>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</si>
  <si>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</si>
  <si>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</si>
  <si>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</si>
  <si>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</si>
  <si>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</si>
  <si>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</si>
  <si>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</si>
  <si>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</si>
  <si>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</si>
  <si>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</si>
  <si>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</si>
  <si>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</si>
  <si>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</si>
  <si>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</si>
  <si>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</si>
  <si>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</si>
  <si>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</si>
  <si>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</si>
  <si>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</si>
  <si>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</si>
  <si>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</si>
  <si>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</si>
  <si>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</si>
  <si>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</si>
  <si>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</si>
  <si>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</si>
  <si>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</si>
  <si>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</si>
  <si>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</si>
  <si>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</si>
  <si>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</si>
  <si>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</si>
  <si>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</si>
  <si>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</si>
  <si>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</si>
  <si>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</si>
  <si>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</si>
  <si>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</si>
  <si>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</si>
  <si>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</si>
  <si>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</si>
  <si>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</si>
  <si>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</si>
  <si>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</si>
  <si>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</si>
  <si>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</si>
  <si>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</si>
  <si>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</si>
  <si>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</si>
  <si>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</si>
  <si>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</si>
  <si>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</si>
  <si>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</si>
  <si>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</si>
  <si>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</si>
  <si>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</si>
  <si>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</si>
  <si>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</si>
  <si>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</si>
  <si>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</si>
  <si>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</si>
  <si>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</si>
  <si>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</si>
  <si>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</si>
  <si>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</si>
  <si>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</si>
  <si>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</si>
  <si>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</si>
  <si>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</si>
  <si>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</si>
  <si>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</si>
  <si>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</si>
  <si>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</si>
  <si>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</si>
  <si>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</si>
  <si>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</si>
  <si>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</si>
  <si>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</si>
  <si>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</si>
  <si>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</si>
  <si>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</si>
  <si>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</si>
  <si>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</si>
  <si>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</si>
  <si>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</si>
  <si>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</si>
  <si>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</si>
  <si>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</si>
  <si>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</si>
  <si>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</si>
  <si>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</si>
  <si>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</si>
  <si>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</si>
  <si>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</si>
  <si>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</si>
  <si>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</si>
  <si>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</si>
  <si>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</si>
  <si>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</si>
  <si>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</si>
  <si>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</si>
  <si>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</si>
  <si>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</si>
  <si>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</si>
  <si>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</si>
  <si>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</si>
  <si>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</si>
  <si>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</si>
  <si>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</si>
  <si>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</si>
  <si>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</si>
  <si>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</si>
  <si>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</si>
  <si>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</si>
  <si>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</si>
  <si>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</si>
  <si>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</si>
  <si>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</si>
  <si>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</si>
  <si>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</si>
  <si>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</si>
  <si>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</si>
  <si>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</si>
  <si>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</si>
  <si>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</si>
  <si>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</si>
  <si>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</si>
  <si>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</si>
  <si>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</si>
  <si>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</si>
  <si>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</si>
  <si>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</si>
  <si>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</si>
  <si>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</si>
  <si>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</si>
  <si>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</si>
  <si>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</si>
  <si>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</si>
  <si>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</si>
  <si>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</si>
  <si>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</si>
  <si>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</si>
  <si>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</si>
  <si>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</si>
  <si>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</si>
  <si>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</si>
  <si>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</si>
  <si>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</si>
  <si>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</si>
  <si>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</si>
  <si>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</si>
  <si>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</si>
  <si>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</si>
  <si>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</si>
  <si>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</si>
  <si>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</si>
  <si>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</si>
  <si>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</si>
  <si>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</si>
  <si>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</si>
  <si>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</si>
  <si>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</si>
  <si>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</si>
  <si>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</si>
  <si>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</si>
  <si>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</si>
  <si>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</si>
  <si>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</si>
  <si>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</si>
  <si>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</si>
  <si>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</si>
  <si>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</si>
  <si>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</si>
  <si>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</si>
  <si>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</si>
  <si>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</si>
  <si>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</si>
  <si>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</si>
  <si>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</si>
  <si>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</si>
  <si>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</si>
  <si>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</si>
  <si>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</si>
  <si>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</si>
  <si>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</si>
  <si>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</si>
  <si>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</si>
  <si>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</si>
  <si>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</si>
  <si>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</si>
  <si>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</si>
  <si>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</si>
  <si>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</si>
  <si>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</si>
  <si>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</si>
  <si>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</si>
  <si>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</si>
  <si>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</si>
  <si>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</si>
  <si>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</si>
  <si>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</si>
  <si>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</si>
  <si>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</si>
  <si>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</si>
  <si>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</si>
  <si>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</si>
  <si>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</si>
  <si>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</si>
  <si>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</si>
  <si>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</si>
  <si>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</si>
  <si>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</si>
  <si>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</si>
  <si>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</si>
  <si>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</si>
  <si>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</si>
  <si>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</si>
  <si>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</si>
  <si>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</si>
  <si>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</si>
  <si>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</si>
  <si>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</si>
  <si>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</si>
  <si>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</si>
  <si>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</si>
  <si>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</si>
  <si>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</si>
  <si>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</si>
  <si>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</si>
  <si>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</si>
  <si>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</si>
  <si>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</si>
  <si>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</si>
  <si>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</si>
  <si>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</si>
  <si>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</si>
  <si>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</si>
  <si>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</si>
  <si>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</si>
  <si>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</si>
  <si>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</si>
  <si>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</si>
  <si>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</si>
  <si>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</si>
  <si>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</si>
  <si>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</si>
  <si>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</si>
  <si>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</si>
  <si>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</si>
  <si>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</si>
  <si>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</si>
  <si>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</si>
  <si>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</si>
  <si>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</si>
  <si>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</si>
  <si>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</si>
  <si>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</si>
  <si>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</si>
  <si>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</si>
  <si>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</si>
  <si>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</si>
  <si>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</si>
  <si>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</si>
  <si>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</si>
  <si>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</si>
  <si>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</si>
  <si>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</si>
  <si>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</si>
  <si>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</si>
  <si>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</si>
  <si>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</si>
  <si>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</si>
  <si>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</si>
  <si>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</si>
  <si>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</si>
  <si>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</si>
  <si>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</si>
  <si>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</si>
  <si>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</si>
  <si>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</si>
  <si>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</si>
  <si>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</si>
  <si>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</si>
  <si>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</si>
  <si>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</si>
  <si>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</si>
  <si>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</si>
  <si>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</si>
  <si>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</si>
  <si>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</si>
  <si>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</si>
  <si>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</si>
  <si>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</si>
  <si>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</si>
  <si>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</si>
  <si>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</si>
  <si>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</si>
  <si>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</si>
  <si>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</si>
  <si>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</si>
  <si>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</si>
  <si>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</si>
  <si>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</si>
  <si>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</si>
  <si>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</si>
  <si>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</si>
  <si>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</si>
  <si>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</si>
  <si>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</si>
  <si>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</si>
  <si>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</si>
  <si>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</si>
  <si>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</si>
  <si>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</si>
  <si>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</si>
  <si>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</si>
  <si>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</si>
  <si>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</si>
  <si>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</si>
  <si>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</si>
  <si>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</si>
  <si>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</si>
  <si>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</si>
  <si>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</si>
  <si>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</si>
  <si>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</si>
  <si>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</si>
  <si>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</si>
  <si>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</si>
  <si>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</si>
  <si>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</si>
  <si>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</si>
  <si>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</si>
  <si>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</si>
  <si>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</si>
  <si>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</si>
  <si>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</si>
  <si>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</si>
  <si>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</si>
  <si>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</si>
  <si>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</si>
  <si>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</si>
  <si>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</si>
  <si>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</si>
  <si>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</si>
  <si>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</si>
  <si>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</si>
  <si>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</si>
  <si>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</si>
  <si>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</si>
  <si>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</si>
  <si>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</si>
  <si>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</si>
  <si>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</si>
  <si>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</si>
  <si>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</si>
  <si>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</si>
  <si>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</si>
  <si>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</si>
  <si>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</si>
  <si>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</si>
  <si>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</si>
  <si>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</si>
  <si>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</si>
  <si>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</si>
  <si>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</si>
  <si>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</si>
  <si>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</si>
  <si>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</si>
  <si>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</si>
  <si>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</si>
  <si>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</si>
  <si>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</si>
  <si>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</si>
  <si>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</si>
  <si>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</si>
  <si>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</si>
  <si>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</si>
  <si>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</si>
  <si>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</si>
  <si>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</si>
  <si>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</si>
  <si>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</si>
  <si>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</si>
  <si>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</si>
  <si>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</si>
  <si>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</si>
  <si>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</si>
  <si>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</si>
  <si>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</si>
  <si>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</si>
  <si>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</si>
  <si>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</si>
  <si>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</si>
  <si>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</si>
  <si>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</si>
  <si>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</si>
  <si>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</si>
  <si>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</si>
  <si>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</si>
  <si>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</si>
  <si>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</si>
  <si>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</si>
  <si>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</si>
  <si>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</si>
  <si>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</si>
  <si>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</si>
  <si>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</si>
  <si>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</si>
  <si>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</si>
  <si>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</si>
  <si>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</si>
  <si>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</si>
  <si>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</si>
  <si>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</si>
  <si>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</si>
  <si>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</si>
  <si>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</si>
  <si>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</si>
  <si>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</si>
  <si>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</si>
  <si>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</si>
  <si>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</si>
  <si>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</si>
  <si>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</si>
  <si>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</si>
  <si>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</si>
  <si>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</si>
  <si>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</si>
  <si>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</si>
  <si>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</si>
  <si>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</si>
  <si>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</si>
  <si>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</si>
  <si>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</si>
  <si>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</si>
  <si>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</si>
  <si>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</si>
  <si>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</si>
  <si>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</si>
  <si>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</si>
  <si>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</si>
  <si>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</si>
  <si>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</si>
  <si>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</si>
  <si>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</si>
  <si>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</si>
  <si>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</si>
  <si>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</si>
  <si>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</si>
  <si>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</si>
  <si>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</si>
  <si>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</si>
  <si>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</si>
  <si>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</si>
  <si>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</si>
  <si>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</si>
  <si>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</si>
  <si>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</si>
  <si>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</si>
  <si>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</si>
  <si>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</si>
  <si>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</si>
  <si>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</si>
  <si>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</si>
  <si>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</si>
  <si>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</si>
  <si>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</si>
  <si>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</si>
  <si>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</si>
  <si>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</si>
  <si>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</si>
  <si>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</si>
  <si>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</si>
  <si>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</si>
  <si>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</si>
  <si>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</si>
  <si>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</si>
  <si>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</si>
  <si>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</si>
  <si>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</si>
  <si>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</si>
  <si>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</si>
  <si>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</si>
  <si>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</si>
  <si>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</si>
  <si>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</si>
  <si>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</si>
  <si>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</si>
  <si>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</si>
  <si>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</si>
  <si>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</si>
  <si>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</si>
  <si>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</si>
  <si>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</si>
  <si>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</si>
  <si>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</si>
  <si>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</si>
  <si>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</si>
  <si>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</si>
  <si>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</si>
  <si>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</si>
  <si>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</si>
  <si>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</si>
  <si>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</si>
  <si>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</si>
  <si>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</si>
  <si>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</si>
  <si>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</si>
  <si>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</si>
  <si>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</si>
  <si>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</si>
  <si>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</si>
  <si>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</si>
  <si>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</si>
  <si>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</si>
  <si>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</si>
  <si>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</si>
  <si>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</si>
  <si>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</si>
  <si>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</si>
  <si>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</si>
  <si>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</si>
  <si>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</si>
  <si>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</si>
  <si>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</si>
  <si>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</si>
  <si>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</si>
  <si>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</si>
  <si>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</si>
  <si>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</si>
  <si>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</si>
  <si>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</si>
  <si>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</si>
  <si>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</si>
  <si>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</si>
  <si>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</si>
  <si>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</si>
  <si>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</si>
  <si>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</si>
  <si>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</si>
  <si>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</si>
  <si>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</si>
  <si>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</si>
  <si>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</si>
  <si>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</si>
  <si>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</si>
  <si>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</si>
  <si>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</si>
  <si>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</si>
  <si>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</si>
  <si>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</si>
  <si>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</si>
  <si>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</si>
  <si>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</si>
  <si>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</si>
  <si>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</si>
  <si>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</si>
  <si>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</si>
  <si>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</si>
  <si>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</si>
  <si>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</si>
  <si>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</si>
  <si>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</si>
  <si>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</si>
  <si>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</si>
  <si>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</si>
  <si>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</si>
  <si>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</si>
  <si>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</si>
  <si>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</si>
  <si>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</si>
  <si>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</si>
  <si>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</si>
  <si>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</si>
  <si>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</si>
  <si>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</si>
  <si>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</si>
  <si>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</si>
  <si>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</si>
  <si>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</si>
  <si>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</si>
  <si>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</si>
  <si>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</si>
  <si>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</si>
  <si>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</si>
  <si>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</si>
  <si>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</si>
  <si>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</si>
  <si>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</si>
  <si>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</si>
  <si>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</si>
  <si>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</si>
  <si>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</si>
  <si>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</si>
  <si>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</si>
  <si>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</si>
  <si>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</si>
  <si>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</si>
  <si>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</si>
  <si>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</si>
  <si>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</si>
  <si>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</si>
  <si>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</si>
  <si>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</si>
  <si>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</si>
  <si>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</si>
  <si>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</si>
  <si>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</si>
  <si>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</si>
  <si>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</si>
  <si>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</si>
  <si>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</si>
  <si>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</si>
  <si>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</si>
  <si>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</si>
  <si>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</si>
  <si>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</si>
  <si>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</si>
  <si>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</si>
  <si>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</si>
  <si>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</si>
  <si>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</si>
  <si>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</si>
  <si>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</si>
  <si>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</si>
  <si>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</si>
  <si>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</si>
  <si>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</si>
  <si>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</si>
  <si>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</si>
  <si>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</si>
  <si>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</si>
  <si>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</si>
  <si>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</si>
  <si>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</si>
  <si>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</si>
  <si>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</si>
  <si>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</si>
  <si>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</si>
  <si>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</si>
  <si>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</si>
  <si>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</si>
  <si>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</si>
  <si>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</si>
  <si>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</si>
  <si>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</si>
  <si>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</si>
  <si>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</si>
  <si>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</si>
  <si>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</si>
  <si>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</si>
  <si>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</si>
  <si>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</si>
  <si>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</si>
  <si>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</si>
  <si>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</si>
  <si>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</si>
  <si>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</si>
  <si>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</si>
  <si>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</si>
  <si>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</si>
  <si>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</si>
  <si>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</si>
  <si>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</si>
  <si>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</si>
  <si>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</si>
  <si>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</si>
  <si>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</si>
  <si>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</si>
  <si>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</si>
  <si>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</si>
  <si>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</si>
  <si>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</si>
  <si>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</si>
  <si>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</si>
  <si>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</si>
  <si>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</si>
  <si>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</si>
  <si>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</si>
  <si>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</si>
  <si>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</si>
  <si>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</si>
  <si>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</si>
  <si>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</si>
  <si>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</si>
  <si>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</si>
  <si>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</si>
  <si>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</si>
  <si>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</si>
  <si>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</si>
  <si>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</si>
  <si>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</si>
  <si>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</si>
  <si>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</si>
  <si>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</si>
  <si>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</si>
  <si>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</si>
  <si>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</si>
  <si>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</si>
  <si>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</si>
  <si>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</si>
  <si>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</si>
  <si>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</si>
  <si>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</si>
  <si>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</si>
  <si>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</si>
  <si>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</si>
  <si>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</si>
  <si>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</si>
  <si>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</si>
  <si>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</si>
  <si>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</si>
  <si>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</si>
  <si>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</si>
  <si>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</si>
  <si>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</si>
  <si>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</si>
  <si>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</si>
  <si>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</si>
  <si>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</si>
  <si>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</si>
  <si>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</si>
  <si>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</si>
  <si>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</si>
  <si>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</si>
  <si>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</si>
  <si>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</si>
  <si>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</si>
  <si>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</si>
  <si>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</si>
  <si>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</si>
  <si>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</si>
  <si>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</si>
  <si>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</si>
  <si>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</si>
  <si>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</si>
  <si>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</si>
  <si>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</si>
  <si>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</si>
  <si>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</si>
  <si>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</si>
  <si>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</si>
  <si>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</si>
  <si>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</si>
  <si>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</si>
  <si>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</si>
  <si>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</si>
  <si>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</si>
  <si>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</si>
  <si>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</si>
  <si>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</si>
  <si>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</si>
  <si>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</si>
  <si>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</si>
  <si>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</si>
  <si>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</si>
  <si>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</si>
  <si>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</si>
  <si>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</si>
  <si>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</si>
  <si>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</si>
  <si>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</si>
  <si>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</si>
  <si>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</si>
  <si>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</si>
  <si>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</si>
  <si>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</si>
  <si>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</si>
  <si>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</si>
  <si>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</si>
  <si>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</si>
  <si>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</si>
  <si>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</si>
  <si>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</si>
  <si>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</si>
  <si>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</si>
  <si>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</si>
  <si>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</si>
  <si>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</si>
  <si>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</si>
  <si>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</si>
  <si>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</si>
  <si>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</si>
  <si>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</si>
  <si>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</si>
  <si>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</si>
  <si>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</si>
  <si>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</si>
  <si>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</si>
  <si>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</si>
  <si>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</si>
  <si>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</si>
  <si>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</si>
  <si>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</si>
  <si>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</si>
  <si>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</si>
  <si>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</si>
  <si>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</si>
  <si>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</si>
  <si>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</si>
  <si>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</si>
  <si>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</si>
  <si>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</si>
  <si>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</si>
  <si>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</si>
  <si>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</si>
  <si>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</si>
  <si>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</si>
  <si>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</si>
  <si>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</si>
  <si>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</si>
  <si>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</si>
  <si>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</si>
  <si>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</si>
  <si>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</si>
  <si>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</si>
  <si>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</si>
  <si>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</si>
  <si>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</si>
  <si>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</si>
  <si>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</si>
  <si>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</si>
  <si>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</si>
  <si>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</si>
  <si>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</si>
  <si>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</si>
  <si>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</si>
  <si>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</si>
  <si>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</si>
  <si>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</si>
  <si>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</si>
  <si>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</si>
  <si>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</si>
  <si>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</si>
  <si>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</si>
  <si>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</si>
  <si>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</si>
  <si>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</si>
  <si>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</si>
  <si>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</si>
  <si>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</si>
  <si>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</si>
  <si>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</si>
  <si>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</si>
  <si>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</si>
  <si>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</si>
  <si>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</si>
  <si>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</si>
  <si>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</si>
  <si>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</si>
  <si>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</si>
  <si>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</si>
  <si>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</si>
  <si>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</si>
  <si>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</si>
  <si>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</si>
  <si>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</si>
  <si>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</si>
  <si>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</si>
  <si>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</si>
  <si>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</si>
  <si>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</si>
  <si>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</si>
  <si>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</si>
  <si>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</si>
  <si>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</si>
  <si>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</si>
  <si>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</si>
  <si>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</si>
  <si>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</si>
  <si>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</si>
  <si>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</si>
  <si>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</si>
  <si>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</si>
  <si>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</si>
  <si>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</si>
  <si>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</si>
  <si>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</si>
  <si>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</si>
  <si>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</si>
  <si>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</si>
  <si>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</si>
  <si>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</si>
  <si>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</si>
  <si>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</si>
  <si>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</si>
  <si>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</si>
  <si>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</si>
  <si>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</si>
  <si>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</si>
  <si>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</si>
  <si>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</si>
  <si>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</si>
  <si>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</si>
  <si>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</si>
  <si>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</si>
  <si>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</si>
  <si>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</si>
  <si>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</si>
  <si>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</si>
  <si>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</si>
  <si>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</si>
  <si>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</si>
  <si>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</si>
  <si>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</si>
  <si>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</si>
  <si>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</si>
  <si>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</si>
  <si>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</si>
  <si>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</si>
  <si>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</si>
  <si>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</si>
  <si>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</si>
  <si>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</si>
  <si>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</si>
  <si>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</si>
  <si>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</si>
  <si>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</si>
  <si>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</si>
  <si>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</si>
  <si>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</si>
  <si>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</si>
  <si>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</si>
  <si>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</si>
  <si>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</si>
  <si>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</si>
  <si>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</si>
  <si>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</si>
  <si>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</si>
  <si>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</si>
  <si>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</si>
  <si>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</si>
  <si>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</si>
  <si>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</si>
  <si>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</si>
  <si>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</si>
  <si>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</si>
  <si>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</si>
  <si>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</si>
  <si>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</si>
  <si>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</si>
  <si>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</si>
  <si>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</si>
  <si>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</si>
  <si>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</si>
  <si>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</si>
  <si>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</si>
  <si>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</si>
  <si>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</si>
  <si>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</si>
  <si>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</si>
  <si>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</si>
  <si>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</si>
  <si>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</si>
  <si>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</si>
  <si>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</si>
  <si>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</si>
  <si>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</si>
  <si>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</si>
  <si>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</si>
  <si>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</si>
  <si>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</si>
  <si>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</si>
  <si>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</si>
  <si>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</si>
  <si>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</si>
  <si>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</si>
  <si>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</si>
  <si>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</si>
  <si>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</si>
  <si>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</si>
  <si>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</si>
  <si>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</si>
  <si>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</si>
  <si>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</si>
  <si>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</si>
  <si>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</si>
  <si>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</si>
  <si>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</si>
  <si>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</si>
  <si>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</si>
  <si>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</si>
  <si>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</si>
  <si>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</si>
  <si>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</si>
  <si>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</si>
  <si>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</si>
  <si>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</si>
  <si>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</si>
  <si>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</si>
  <si>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</si>
  <si>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</si>
  <si>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</si>
  <si>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</si>
  <si>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</si>
  <si>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</si>
  <si>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</si>
  <si>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</si>
  <si>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</si>
  <si>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</si>
  <si>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</si>
  <si>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</si>
  <si>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</si>
  <si>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</si>
  <si>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</si>
  <si>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</si>
  <si>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</si>
  <si>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</si>
  <si>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</si>
  <si>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</si>
  <si>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</si>
  <si>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</si>
  <si>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</si>
  <si>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</si>
  <si>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</si>
  <si>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</si>
  <si>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</si>
  <si>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</si>
  <si>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</si>
  <si>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</si>
  <si>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</si>
  <si>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</si>
  <si>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</si>
  <si>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</si>
  <si>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</si>
  <si>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</si>
  <si>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</si>
  <si>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</si>
  <si>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</si>
  <si>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</si>
  <si>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</si>
  <si>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</si>
  <si>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</si>
  <si>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</si>
  <si>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</si>
  <si>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</si>
  <si>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</si>
  <si>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</si>
  <si>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</si>
  <si>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</si>
  <si>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</si>
  <si>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</si>
  <si>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</si>
  <si>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</si>
  <si>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</si>
  <si>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</si>
  <si>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</si>
  <si>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</si>
  <si>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</si>
  <si>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</si>
  <si>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</si>
  <si>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</si>
  <si>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</si>
  <si>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</si>
  <si>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</si>
  <si>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</si>
  <si>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</si>
  <si>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</si>
  <si>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</si>
  <si>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</si>
  <si>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</si>
  <si>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</si>
  <si>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</si>
  <si>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</si>
  <si>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</si>
  <si>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</si>
  <si>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</si>
  <si>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</si>
  <si>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</si>
  <si>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</si>
  <si>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</si>
  <si>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</si>
  <si>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</si>
  <si>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</si>
  <si>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</si>
  <si>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</si>
  <si>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</si>
  <si>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</si>
  <si>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</si>
  <si>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</si>
  <si>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</si>
  <si>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</si>
  <si>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</si>
  <si>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</si>
  <si>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</si>
  <si>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</si>
  <si>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</si>
  <si>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</si>
  <si>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</si>
  <si>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</si>
  <si>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</si>
  <si>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</si>
  <si>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</si>
  <si>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</si>
  <si>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</si>
  <si>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</si>
  <si>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</si>
  <si>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</si>
  <si>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</si>
  <si>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</si>
  <si>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</si>
  <si>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</si>
  <si>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</si>
  <si>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</si>
  <si>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</si>
  <si>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</si>
  <si>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</si>
  <si>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</si>
  <si>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</si>
  <si>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</si>
  <si>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</si>
  <si>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</si>
  <si>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</si>
  <si>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</si>
  <si>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</si>
  <si>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</si>
  <si>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</si>
  <si>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</si>
  <si>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</si>
  <si>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</si>
  <si>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</si>
  <si>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</si>
  <si>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</si>
  <si>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</si>
  <si>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</si>
  <si>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</si>
  <si>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</si>
  <si>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</si>
  <si>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</si>
  <si>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</si>
  <si>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</si>
  <si>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</si>
  <si>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</si>
  <si>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</si>
  <si>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</si>
  <si>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</si>
  <si>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</si>
  <si>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</si>
  <si>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</si>
  <si>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</si>
  <si>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</si>
  <si>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</si>
  <si>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</si>
  <si>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</si>
  <si>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</si>
  <si>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</si>
  <si>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</si>
  <si>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</si>
  <si>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</si>
  <si>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</si>
  <si>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</si>
  <si>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</si>
  <si>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</si>
  <si>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</si>
  <si>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</si>
  <si>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</si>
  <si>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</si>
  <si>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</si>
  <si>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</si>
  <si>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</si>
  <si>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</si>
  <si>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</si>
  <si>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</si>
  <si>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</si>
  <si>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</si>
  <si>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</si>
  <si>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</si>
  <si>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</si>
  <si>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</si>
  <si>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</si>
  <si>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</si>
  <si>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</si>
  <si>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</si>
  <si>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</si>
  <si>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</si>
  <si>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</si>
  <si>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</si>
  <si>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</si>
  <si>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</si>
  <si>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</si>
  <si>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</si>
  <si>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</si>
  <si>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</si>
  <si>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</si>
  <si>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</si>
  <si>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</si>
  <si>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</si>
  <si>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</si>
  <si>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</si>
  <si>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</si>
  <si>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</si>
  <si>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</si>
  <si>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</si>
  <si>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</si>
  <si>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</si>
  <si>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</si>
  <si>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</si>
  <si>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</si>
  <si>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</si>
  <si>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</si>
  <si>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</si>
  <si>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</si>
  <si>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</si>
  <si>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</si>
  <si>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</si>
  <si>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</si>
  <si>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</si>
  <si>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</si>
  <si>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</si>
  <si>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</si>
  <si>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</si>
  <si>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</si>
  <si>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</si>
  <si>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</si>
  <si>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</si>
  <si>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</si>
  <si>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</si>
  <si>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</si>
  <si>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</si>
  <si>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</si>
  <si>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</si>
  <si>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</si>
  <si>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</si>
  <si>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</si>
  <si>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</si>
  <si>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</si>
  <si>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</si>
  <si>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</si>
  <si>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</si>
  <si>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</si>
  <si>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</si>
  <si>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</si>
  <si>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</si>
  <si>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</si>
  <si>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</si>
  <si>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</si>
  <si>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</si>
  <si>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</si>
  <si>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</si>
  <si>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</si>
  <si>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</si>
  <si>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</si>
  <si>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</si>
  <si>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</si>
  <si>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</si>
  <si>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</si>
  <si>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</si>
  <si>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</si>
  <si>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</si>
  <si>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</si>
  <si>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</si>
  <si>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</si>
  <si>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</si>
  <si>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</si>
  <si>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</si>
  <si>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</si>
  <si>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</si>
  <si>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</si>
  <si>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</si>
  <si>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</si>
  <si>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</si>
  <si>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</si>
  <si>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</si>
  <si>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</si>
  <si>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</si>
  <si>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</si>
  <si>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</si>
  <si>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</si>
  <si>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</si>
  <si>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</si>
  <si>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</si>
  <si>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</si>
  <si>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</si>
  <si>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</si>
  <si>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</si>
  <si>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</si>
  <si>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</si>
  <si>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</si>
  <si>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</si>
  <si>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</si>
  <si>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</si>
  <si>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</si>
  <si>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</si>
  <si>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</si>
  <si>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</si>
  <si>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</si>
  <si>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</si>
  <si>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</si>
  <si>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</si>
  <si>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</si>
  <si>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</si>
  <si>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</si>
  <si>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</si>
  <si>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</si>
  <si>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</si>
  <si>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</si>
  <si>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</si>
  <si>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</si>
  <si>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</si>
  <si>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</si>
  <si>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</si>
  <si>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</si>
  <si>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</si>
  <si>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</si>
  <si>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</si>
  <si>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</si>
  <si>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</si>
  <si>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</si>
  <si>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</si>
  <si>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</si>
  <si>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</si>
  <si>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</si>
  <si>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</si>
  <si>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</si>
  <si>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</si>
  <si>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</si>
  <si>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</si>
  <si>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</si>
  <si>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</si>
  <si>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</si>
  <si>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</si>
  <si>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</si>
  <si>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</si>
  <si>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</si>
  <si>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</si>
  <si>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</si>
  <si>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</si>
  <si>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</si>
  <si>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</si>
  <si>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</si>
  <si>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</si>
  <si>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</si>
  <si>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</si>
  <si>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</si>
  <si>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</si>
  <si>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</si>
  <si>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</si>
  <si>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</si>
  <si>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</si>
  <si>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</si>
  <si>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</si>
  <si>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</si>
  <si>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</si>
  <si>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</si>
  <si>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</si>
  <si>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</si>
  <si>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</si>
  <si>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</si>
  <si>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</si>
  <si>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</si>
  <si>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</si>
  <si>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</si>
  <si>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</si>
  <si>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</si>
  <si>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</si>
  <si>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</si>
  <si>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</si>
  <si>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</si>
  <si>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</si>
  <si>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</si>
  <si>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</si>
  <si>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</si>
  <si>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</si>
  <si>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</si>
  <si>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</si>
  <si>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</si>
  <si>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</si>
  <si>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</si>
  <si>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</si>
  <si>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</si>
  <si>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</si>
  <si>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</si>
  <si>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</si>
  <si>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</si>
  <si>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</si>
  <si>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</si>
  <si>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</si>
  <si>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</si>
  <si>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</si>
  <si>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</si>
  <si>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</si>
  <si>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</si>
  <si>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</si>
  <si>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</si>
  <si>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</si>
  <si>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</si>
  <si>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</si>
  <si>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</si>
  <si>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</si>
  <si>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</si>
  <si>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</si>
  <si>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</si>
  <si>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</si>
  <si>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</si>
  <si>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</si>
  <si>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</si>
  <si>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</si>
  <si>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</si>
  <si>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</si>
  <si>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</si>
  <si>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</si>
  <si>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</si>
  <si>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</si>
  <si>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</si>
  <si>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</si>
  <si>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</si>
  <si>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</si>
  <si>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</si>
  <si>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</si>
  <si>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</si>
  <si>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</si>
  <si>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</si>
  <si>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</si>
  <si>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</si>
  <si>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</si>
  <si>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</si>
  <si>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</si>
  <si>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</si>
  <si>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</si>
  <si>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</si>
  <si>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</si>
  <si>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</si>
  <si>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</si>
  <si>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</si>
  <si>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</si>
  <si>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</si>
  <si>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</si>
  <si>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</si>
  <si>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</si>
  <si>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</si>
  <si>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</si>
  <si>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</si>
  <si>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</si>
  <si>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</si>
  <si>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</si>
  <si>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</si>
  <si>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</si>
  <si>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</si>
  <si>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</si>
  <si>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</si>
  <si>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</si>
  <si>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</si>
  <si>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</si>
  <si>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</si>
  <si>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</si>
  <si>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</si>
  <si>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</si>
  <si>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</si>
  <si>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</si>
  <si>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</si>
  <si>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</si>
  <si>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</si>
  <si>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</si>
  <si>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</si>
  <si>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</si>
  <si>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</si>
  <si>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</si>
  <si>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</si>
  <si>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</si>
  <si>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</si>
  <si>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</si>
  <si>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</si>
  <si>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</si>
  <si>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</si>
  <si>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</si>
  <si>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</si>
  <si>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</si>
  <si>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</si>
  <si>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</si>
  <si>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</si>
  <si>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</si>
  <si>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</si>
  <si>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</si>
  <si>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</si>
  <si>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</si>
  <si>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</si>
  <si>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</si>
  <si>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</si>
  <si>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</si>
  <si>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</si>
  <si>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</si>
  <si>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</si>
  <si>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</si>
  <si>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</si>
  <si>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</si>
  <si>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</si>
  <si>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</si>
  <si>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</si>
  <si>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</si>
  <si>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</si>
  <si>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</si>
  <si>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</si>
  <si>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PCM-20251005-00001044</t>
  </si>
  <si>
    <t>Site Restored by PG</t>
  </si>
  <si>
    <t>PCM-20251005-00001116</t>
  </si>
  <si>
    <t>ETA // 25mins</t>
  </si>
  <si>
    <t>PCM-20251005-00001191</t>
  </si>
  <si>
    <t>ETA // 20mins</t>
  </si>
  <si>
    <t>PCM-20251005-00001215</t>
  </si>
  <si>
    <t>Team on the way  35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</si>
  <si>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</si>
  <si>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</si>
  <si>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</si>
  <si>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</si>
  <si>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</si>
  <si>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</si>
  <si>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WAS access night usf area /EM team need 30 min</t>
  </si>
  <si>
    <t xml:space="preserve"> PCM-20251004-00001839 </t>
  </si>
  <si>
    <t xml:space="preserve"> Site ACCESS ISSUE AS  located at Al Qattan Tourist Village with limited access/team move to check need 80 min </t>
  </si>
  <si>
    <t xml:space="preserve"> PCM-20251004-00002094 </t>
  </si>
  <si>
    <t>access issue as site  Located at seaport</t>
  </si>
  <si>
    <t>PCM-20251005-00000990</t>
  </si>
  <si>
    <t>Access issue, located inside Airport, need special arrangement.</t>
  </si>
  <si>
    <t xml:space="preserve"> PCM-20251005-00001247 </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</si>
  <si>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</si>
  <si>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</si>
  <si>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</si>
  <si>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</si>
  <si>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</si>
  <si>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</si>
  <si>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</si>
  <si>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</si>
  <si>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</si>
  <si>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</si>
  <si>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</si>
  <si>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</si>
  <si>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</si>
  <si>
    <t xml:space="preserve">ETA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</si>
</sst>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xf>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3" totalsRowShown="0" headerRowDxfId="157" dataDxfId="156" headerRowBorderDxfId="154" tableBorderDxfId="155" totalsRowBorderDxfId="153">
  <autoFilter ref="A1:CJ3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 totalsRowShown="0" headerRowDxfId="48" dataDxfId="47" headerRowBorderDxfId="45" tableBorderDxfId="46" totalsRowBorderDxfId="44">
  <autoFilter ref="A1:L2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1" totalsRowShown="0" headerRowDxfId="15" dataDxfId="14" headerRowBorderDxfId="12" tableBorderDxfId="13">
  <autoFilter ref="A1:L3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tabSelected="1"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272.38718287037045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45935.335608796297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45935.335608796297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45935.335608796297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45935.335608796297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45935.335608796297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45935.335608796297</v>
      </c>
      <c r="H8" s="68"/>
      <c r="I8" s="73" t="str">
        <f>IFERROR(VLOOKUP(D8,DB!A:F,6,0),"")</f>
        <v/>
      </c>
      <c r="J8" s="73" t="str">
        <f>IFERROR(VLOOKUP(D8,DB!A:G,7,0),"")</f>
        <v/>
      </c>
      <c r="K8" s="69"/>
      <c r="L8" s="70" t="str">
        <f>IFERROR(VLOOKUP(D8,DB!A:I,9,0),"")</f>
        <v/>
      </c>
    </row>
    <row r="9" spans="1:12" ht="15" customHeight="1">
      <c r="A9" s="144"/>
      <c r="B9" s="145" t="str">
        <f>IFERROR(VLOOKUP(D9,DB!A:K,11,0),"")</f>
        <v/>
      </c>
      <c r="C9" s="145"/>
      <c r="D9" s="145"/>
      <c r="E9" s="146"/>
      <c r="F9" s="147"/>
      <c r="G9" s="148">
        <f ca="1">IFERROR(NOW()-F9,"")</f>
        <v>45935.335608796297</v>
      </c>
      <c r="H9" s="147"/>
      <c r="I9" s="145" t="str">
        <f>IFERROR(VLOOKUP(D9,DB!A:F,6,0),"")</f>
        <v/>
      </c>
      <c r="J9" s="145" t="str">
        <f>IFERROR(VLOOKUP(D9,DB!A:G,7,0),"")</f>
        <v/>
      </c>
      <c r="K9" s="149"/>
      <c r="L9" s="150" t="str">
        <f>IFERROR(VLOOKUP(D9,DB!A:I,9,0),"")</f>
        <v/>
      </c>
    </row>
    <row r="10" spans="1:12" ht="15" customHeight="1">
      <c r="A10" s="144"/>
      <c r="B10" s="145" t="str">
        <f>IFERROR(VLOOKUP(D10,DB!A:K,11,0),"")</f>
        <v/>
      </c>
      <c r="C10" s="145"/>
      <c r="D10" s="145"/>
      <c r="E10" s="146"/>
      <c r="F10" s="147"/>
      <c r="G10" s="148">
        <f ca="1">IFERROR(NOW()-F10,"")</f>
        <v>45935.335608796297</v>
      </c>
      <c r="H10" s="147"/>
      <c r="I10" s="145" t="str">
        <f>IFERROR(VLOOKUP(D10,DB!A:F,6,0),"")</f>
        <v/>
      </c>
      <c r="J10" s="145" t="str">
        <f>IFERROR(VLOOKUP(D10,DB!A:G,7,0),"")</f>
        <v/>
      </c>
      <c r="K10" s="149"/>
      <c r="L10" s="150" t="str">
        <f>IFERROR(VLOOKUP(D10,DB!A:I,9,0),"")</f>
        <v/>
      </c>
    </row>
    <row r="11" spans="1:12" ht="15" customHeight="1">
      <c r="A11" s="63"/>
      <c r="B11" s="73" t="str">
        <f>IFERROR(VLOOKUP(D11,DB!A:K,11,0),"")</f>
        <v/>
      </c>
      <c r="C11" s="64"/>
      <c r="D11" s="64"/>
      <c r="E11" s="65"/>
      <c r="F11" s="66"/>
      <c r="G11" s="67">
        <f ca="1">IFERROR(NOW()-F11,"")</f>
        <v>45935.335608796297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45935.335608796297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45935.335608796297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45935.335608796297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45935.335608796297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45935.335608796297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45935.335608796297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45935.335608796297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45935.335608796297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45935.335608796297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45935.335608796297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45935.335608796297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45935.335608796297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45935.335608796297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45935.335608796297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45935.335608796297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45935.335608796297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45935.335608796297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45935.335608796297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45935.335608796297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45935.335608796297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45935.335608796297</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0BC797BC-A843-4DE3-BB3A-574D1C58D9BB}"/>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3"/>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243.68382638888579</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128.60852546296519</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110.33577083333512</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29506</v>
      </c>
      <c r="E6" s="131" t="s">
        <v>38964</v>
      </c>
      <c r="F6" s="132">
        <v>45935.194513888891</v>
      </c>
      <c r="G6" s="133">
        <f ca="1">IFERROR(NOW()-F6,"-")</f>
        <v>0.14109490740520414</v>
      </c>
      <c r="H6" s="132">
        <v>45935.167430555557</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24446</v>
      </c>
      <c r="E7" s="131" t="s">
        <v>38964</v>
      </c>
      <c r="F7" s="132">
        <v>45935.248159722221</v>
      </c>
      <c r="G7" s="133">
        <f ca="1">IFERROR(NOW()-F7,"-")</f>
        <v>8.7449074075266253E-2</v>
      </c>
      <c r="H7" s="132">
        <v>45935.242604166669</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29978</v>
      </c>
      <c r="E8" s="131" t="s">
        <v>38964</v>
      </c>
      <c r="F8" s="132">
        <v>45935.295347222222</v>
      </c>
      <c r="G8" s="133">
        <f ca="1">IFERROR(NOW()-F8,"-")</f>
        <v>4.0261574074975215E-2</v>
      </c>
      <c r="H8" s="132">
        <v>45935.289097222223</v>
      </c>
      <c r="I8" s="18" t="str">
        <f>IFERROR(VLOOKUP(D8,DB!A:F,6,0),"")</f>
        <v>Generator-SG</v>
      </c>
      <c r="J8" s="18" t="str">
        <f>IFERROR(VLOOKUP(D8,DB!A:G,7,0),"")</f>
        <v>No BB Shifted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45935.335608796297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45935.335608796297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45935.335608796297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45935.335608796297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45935.335608796297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45935.335608796297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45935.335608796297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45935.335608796297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45935.335608796297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45935.335608796297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45935.335608796297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45935.335608796297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45935.335608796297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45935.335608796297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45935.335608796297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45935.335608796297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45935.335608796297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45935.335608796297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45935.335608796297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45935.335608796297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45935.335608796297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45935.335608796297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45935.335608796297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45935.335608796297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45935.335608796297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45935.335608796297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45935.335608796297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45935.335608796297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45935.335608796297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45935.335608796297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45935.335608796297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45935.335608796297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45935.335608796297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45935.335608796297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45935.335608796297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45935.335608796297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45935.335608796297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45935.335608796297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45935.335608796297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45935.335608796297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45935.335608796297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45935.335608796297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45935.335608796297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45935.335608796297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45935.335608796297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45935.335608796297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45935.335608796297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45935.335608796297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45935.335608796297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45935.335608796297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45935.335608796297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45935.335608796297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45935.335608796297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45935.335608796297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45935.335608796297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45935.335608796297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45935.335608796297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45935.335608796297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45935.335608796297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45935.335608796297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45935.335608796297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45935.335608796297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45935.335608796297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45935.335608796297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45935.335608796297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45935.335608796297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45935.335608796297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45935.335608796297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45935.335608796297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45935.335608796297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45935.335608796297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45935.335608796297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45935.335608796297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45935.335608796297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45935.335608796297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45935.335608796297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45935.335608796297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45935.335608796297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45935.335608796297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45935.335608796297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45935.335608796297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45935.335608796297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45935.335608796297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45935.335608796297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45935.335608796297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45935.335608796297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45935.335608796297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45935.335608796297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45935.335608796297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45935.335608796297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45935.335608796297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45935.335608796297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45935.335608796297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45935.335608796297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45935.335608796297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45935.335608796297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45935.335608796297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45935.335608796297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45935.335608796297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45935.335608796297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45935.335608796297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45935.335608796297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45935.335608796297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45935.335608796297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45935.335608796297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45935.335608796297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45935.335608796297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45935.335608796297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45935.335608796297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45935.335608796297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45935.335608796297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45935.335608796297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45935.335608796297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45935.335608796297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45935.335608796297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45935.335608796297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45935.335608796297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45935.335608796297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45935.335608796297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45935.335608796297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45935.335608796297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45935.335608796297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45935.335608796297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45935.335608796297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45935.335608796297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45935.335608796297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45935.335608796297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45935.335608796297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45935.335608796297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45935.335608796297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45935.335608796297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45935.335608796297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45935.335608796297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45935.335608796297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45935.335608796297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45935.335608796297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45935.335608796297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45935.335608796297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45935.335608796297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45935.335608796297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45935.335608796297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45935.335608796297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45935.335608796297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45935.335608796297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45935.335608796297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45935.335608796297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45935.335608796297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45935.335608796297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45935.335608796297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45935.335608796297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45935.335608796297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45935.335608796297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45935.335608796297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45935.335608796297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45935.335608796297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45935.335608796297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45935.335608796297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45935.335608796297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45935.335608796297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45935.335608796297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45935.335608796297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45935.335608796297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45935.335608796297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45935.335608796297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45935.335608796297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45935.335608796297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45935.335608796297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45935.335608796297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45935.335608796297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45935.335608796297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45935.335608796297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45935.335608796297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45935.335608796297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45935.335608796297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45935.335608796297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45935.335608796297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45935.335608796297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45935.335608796297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45935.335608796297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45935.335608796297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45935.335608796297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45935.335608796297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45935.335608796297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45935.335608796297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45935.335608796297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45935.335608796297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45935.335608796297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45935.335608796297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45935.335608796297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45935.335608796297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45935.335608796297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45935.335608796297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45935.335608796297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45935.335608796297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45935.335608796297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45935.335608796297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45935.335608796297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45935.335608796297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45935.335608796297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45935.335608796297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45935.335608796297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45935.335608796297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45935.335608796297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45935.335608796297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45935.335608796297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45935.335608796297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45935.335608796297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45935.335608796297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45935.335608796297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45935.335608796297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45935.335608796297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45935.335608796297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45935.335608796297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45935.335608796297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45935.335608796297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45935.335608796297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45935.335608796297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45935.335608796297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45935.335608796297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45935.335608796297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45935.335608796297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45935.335608796297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45935.335608796297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45935.335608796297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45935.335608796297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45935.335608796297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45935.335608796297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45935.335608796297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45935.335608796297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45935.335608796297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45935.335608796297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45935.335608796297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45935.335608796297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45935.335608796297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45935.335608796297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45935.335608796297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45935.335608796297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45935.335608796297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45935.335608796297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45935.335608796297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45935.335608796297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45935.335608796297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45935.335608796297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45935.335608796297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45935.335608796297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45935.335608796297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45935.335608796297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45935.335608796297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45935.335608796297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45935.335608796297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45935.335608796297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45935.335608796297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45935.335608796297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45935.335608796297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45935.335608796297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45935.335608796297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45935.335608796297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45935.335608796297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45935.335608796297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45935.335608796297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45935.335608796297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45935.335608796297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45935.335608796297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45935.335608796297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45935.335608796297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45935.335608796297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45935.335608796297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45935.335608796297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45935.335608796297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45935.335608796297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45935.335608796297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45935.335608796297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45935.335608796297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45935.335608796297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45935.335608796297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45935.335608796297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45935.335608796297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45935.335608796297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45935.335608796297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45935.335608796297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45935.335608796297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45935.335608796297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45935.335608796297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45935.335608796297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45935.335608796297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45935.335608796297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45935.335608796297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45935.335608796297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45935.335608796297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45935.335608796297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45935.335608796297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45935.335608796297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45935.335608796297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45935.335608796297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45935.335608796297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sheetData>
  <dataValidations count="2">
    <dataValidation allowBlank="1" showInputMessage="1" showErrorMessage="1" sqref="E1" xr:uid="{4D935161-CDD3-4592-B877-3FB59C99E142}"/>
    <dataValidation type="list" allowBlank="1" showInputMessage="1" showErrorMessage="1" sqref="E3:E3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39058</v>
      </c>
      <c r="B2" s="75" t="str">
        <f>IFERROR(VLOOKUP(D2,DB!A:K,11,0),"")</f>
        <v>R3</v>
      </c>
      <c r="C2" s="18">
        <v>1</v>
      </c>
      <c r="D2" s="18" t="s">
        <v>10783</v>
      </c>
      <c r="E2" s="18" t="s">
        <v>38964</v>
      </c>
      <c r="F2" s="142">
        <v>45935.305949074071</v>
      </c>
      <c r="G2" s="21">
        <f t="shared" ref="G2:G52" ca="1" si="0">IFERROR(NOW()-F2,"-")</f>
        <v>2.9659722225915175E-2</v>
      </c>
      <c r="H2" s="143">
        <v>45935.300833333335</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45935.335608796297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45935.335608796297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45935.335608796297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45935.335608796297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45935.335608796297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45935.335608796297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45935.335608796297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45935.335608796297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45935.335608796297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45935.335608796297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45935.335608796297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45935.335608796297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45935.335608796297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45935.335608796297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45935.335608796297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45935.335608796297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45935.335608796297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45935.335608796297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45935.335608796297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45935.335608796297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45935.335608796297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45935.335608796297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45935.335608796297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45935.335608796297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45935.335608796297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45935.335608796297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45935.335608796297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45935.335608796297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45935.335608796297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45935.335608796297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45935.335608796297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45935.335608796297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45935.335608796297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45935.335608796297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45935.335608796297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45935.335608796297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45935.335608796297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45935.335608796297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45935.335608796297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45935.335608796297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45935.335608796297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45935.335608796297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45935.335608796297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45935.335608796297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45935.335608796297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45935.335608796297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45935.335608796297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45935.335608796297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45935.335608796297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45935.335608796297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45935.335608796297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45935.335608796297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45935.335608796297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45935.335608796297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45935.335608796297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45935.335608796297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45935.335608796297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45935.335608796297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45935.335608796297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45935.335608796297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45935.335608796297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45935.335608796297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45935.335608796297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45935.335608796297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45935.335608796297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45935.335608796297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45935.335608796297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45935.335608796297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45935.335608796297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45935.335608796297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45935.335608796297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45935.335608796297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45935.335608796297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45935.335608796297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45935.335608796297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45935.335608796297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45935.335608796297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45935.335608796297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45935.335608796297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45935.335608796297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45935.335608796297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45935.335608796297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45935.335608796297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45935.335608796297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45935.335608796297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45935.335608796297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45935.335608796297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45935.335608796297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45935.335608796297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45935.335608796297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45935.335608796297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45935.335608796297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45935.335608796297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45935.335608796297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45935.335608796297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45935.335608796297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45935.335608796297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45935.335608796297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45935.335608796297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45935.335608796297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45935.335608796297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45935.335608796297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45935.335608796297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45935.335608796297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45935.335608796297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45935.335608796297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45935.335608796297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45935.335608796297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45935.335608796297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45935.335608796297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45935.335608796297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45935.335608796297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45935.335608796297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45935.335608796297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45935.335608796297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45935.335608796297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45935.335608796297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45935.335608796297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45935.335608796297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45935.335608796297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45935.335608796297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45935.335608796297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45935.335608796297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45935.335608796297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45935.335608796297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45935.335608796297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45935.335608796297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45935.335608796297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45935.335608796297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45935.335608796297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45935.335608796297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45935.335608796297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45935.335608796297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45935.335608796297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45935.335608796297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45935.335608796297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45935.335608796297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45935.335608796297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45935.335608796297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45935.335608796297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45935.335608796297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45935.335608796297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45935.335608796297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45935.335608796297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45935.335608796297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45935.335608796297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45935.335608796297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45935.335608796297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45935.335608796297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45935.335608796297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45935.335608796297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45935.335608796297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45935.335608796297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45935.335608796297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45935.335608796297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45935.335608796297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45935.335608796297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45935.335608796297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45935.335608796297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45935.335608796297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45935.335608796297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45935.335608796297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45935.335608796297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45935.335608796297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45935.335608796297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45935.335608796297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45935.335608796297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45935.335608796297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45935.335608796297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45935.335608796297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45935.335608796297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45935.335608796297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45935.335608796297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45935.335608796297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45935.335608796297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45935.335608796297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45935.335608796297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45935.335608796297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45935.335608796297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45935.335608796297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45935.335608796297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45935.335608796297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45935.335608796297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45935.335608796297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45935.335608796297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45935.335608796297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45935.335608796297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45935.335608796297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45935.335608796297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45935.335608796297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45935.335608796297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45935.335608796297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45935.335608796297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45935.335608796297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45935.335608796297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45935.335608796297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45935.335608796297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45935.335608796297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45935.335608796297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45935.335608796297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45935.335608796297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45935.335608796297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45935.335608796297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45935.335608796297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45935.335608796297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45935.335608796297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45935.335608796297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45935.335608796297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45935.335608796297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45935.335608796297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45935.335608796297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45935.335608796297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45935.335608796297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45935.335608796297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45935.335608796297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45935.335608796297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45935.335608796297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45935.335608796297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45935.335608796297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45935.335608796297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45935.335608796297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45935.335608796297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45935.335608796297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45935.335608796297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45935.335608796297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45935.335608796297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45935.335608796297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45935.335608796297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45935.335608796297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45935.335608796297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45935.335608796297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45935.335608796297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45935.335608796297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45935.335608796297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45935.335608796297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45935.335608796297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45935.335608796297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45935.335608796297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45935.335608796297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45935.335608796297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45935.335608796297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45935.335608796297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45935.335608796297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45935.335608796297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45935.335608796297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45935.335608796297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45935.335608796297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45935.335608796297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45935.335608796297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45935.335608796297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45935.335608796297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45935.335608796297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45935.335608796297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45935.335608796297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45935.335608796297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45935.335608796297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45935.335608796297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45935.335608796297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45935.335608796297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45935.335608796297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45935.335608796297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45935.335608796297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45935.335608796297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45935.335608796297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45935.335608796297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45935.335608796297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45935.335608796297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45935.335608796297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45935.335608796297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45935.335608796297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45935.335608796297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45935.335608796297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45935.335608796297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45935.335608796297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45935.335608796297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45935.335608796297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45935.335608796297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45935.335608796297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45935.335608796297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45935.335608796297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45935.335608796297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45935.335608796297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45935.335608796297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45935.335608796297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45935.335608796297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45935.335608796297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45935.335608796297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45935.335608796297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45935.335608796297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45935.335608796297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45935.335608796297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45935.335608796297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45935.335608796297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45935.335608796297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45935.335608796297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45935.335608796297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45935.335608796297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45935.335608796297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45935.335608796297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45935.335608796297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45935.335608796297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45935.335608796297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45935.335608796297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45935.335608796297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45935.335608796297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45935.335608796297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45935.335608796297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45935.335608796297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45935.335608796297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45935.335608796297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45935.335608796297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45935.335608796297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45935.335608796297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45935.335608796297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45935.335608796297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45935.335608796297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45935.335608796297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45935.335608796297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45935.335608796297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45935.335608796297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45935.335608796297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45935.335608796297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45935.335608796297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45935.335608796297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45935.335608796297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45935.335608796297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45935.335608796297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45935.335608796297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45935.335608796297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45935.335608796297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45935.335608796297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45935.335608796297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45935.335608796297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45935.335608796297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45935.335608796297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45935.335608796297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45935.335608796297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45935.335608796297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45935.335608796297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45935.335608796297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45935.335608796297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45935.335608796297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45935.335608796297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45935.335608796297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45935.335608796297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45935.335608796297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45935.335608796297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45935.335608796297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45935.335608796297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45935.335608796297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45935.335608796297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45935.335608796297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45935.335608796297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45935.335608796297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45935.335608796297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45935.335608796297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45935.335608796297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45935.335608796297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45935.335608796297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45935.335608796297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45935.335608796297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45935.335608796297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45935.335608796297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45935.335608796297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45935.335608796297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45935.335608796297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45935.335608796297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45935.335608796297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45935.335608796297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45935.335608796297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45935.335608796297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45935.335608796297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45935.335608796297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45935.335608796297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45935.335608796297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45935.335608796297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45935.335608796297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45935.335608796297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45935.335608796297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45935.335608796297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45935.335608796297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45935.335608796297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45935.335608796297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45935.335608796297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45935.335608796297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45935.335608796297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45935.335608796297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45935.335608796297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45935.335608796297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45935.335608796297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45935.335608796297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45935.335608796297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45935.335608796297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45935.335608796297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45935.335608796297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45935.335608796297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45935.335608796297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45935.335608796297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45935.335608796297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45935.335608796297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45935.335608796297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45935.335608796297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45935.335608796297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45935.335608796297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45935.335608796297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45935.335608796297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45935.335608796297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45935.335608796297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45935.335608796297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45935.335608796297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45935.335608796297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45935.335608796297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45935.335608796297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45935.335608796297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45935.335608796297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45935.335608796297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45935.335608796297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45935.335608796297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45935.335608796297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45935.335608796297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45935.335608796297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45935.335608796297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45935.335608796297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45935.335608796297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45935.335608796297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45935.335608796297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45935.335608796297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45935.335608796297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45935.335608796297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45935.335608796297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45935.335608796297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45935.335608796297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45935.335608796297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45935.335608796297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45935.335608796297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45935.335608796297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45935.335608796297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45935.335608796297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45935.335608796297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45935.335608796297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45935.335608796297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45935.335608796297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45935.335608796297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45935.335608796297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45935.335608796297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45935.335608796297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45935.335608796297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45935.335608796297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45935.335608796297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45935.335608796297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45935.335608796297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45935.335608796297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45935.335608796297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45935.335608796297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45935.335608796297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45935.335608796297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45935.335608796297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45935.335608796297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45935.335608796297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45935.335608796297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45935.335608796297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45935.335608796297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45935.335608796297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45935.335608796297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45935.335608796297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45935.335608796297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45935.335608796297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45935.335608796297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45935.335608796297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45935.335608796297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45935.335608796297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45935.335608796297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45935.335608796297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45935.335608796297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45935.335608796297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45935.335608796297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45935.335608796297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45935.335608796297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45935.335608796297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45935.335608796297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45935.335608796297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45935.335608796297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45935.335608796297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45935.335608796297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45935.335608796297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45935.335608796297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45935.335608796297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45935.335608796297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45935.335608796297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45935.335608796297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45935.335608796297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45935.335608796297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45935.335608796297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45935.335608796297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45935.335608796297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45935.335608796297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45935.335608796297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45935.335608796297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45935.335608796297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45935.335608796297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45935.335608796297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45935.335608796297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45935.335608796297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45935.335608796297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45935.335608796297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45935.335608796297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45935.335608796297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45935.335608796297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45935.335608796297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45935.335608796297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45935.335608796297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45935.335608796297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45935.335608796297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45935.335608796297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45935.335608796297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45935.335608796297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45935.335608796297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45935.335608796297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45935.335608796297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45935.335608796297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45935.335608796297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45935.335608796297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45935.335608796297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45935.335608796297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45935.335608796297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45935.335608796297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45935.335608796297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45935.335608796297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45935.335608796297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45935.335608796297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45935.335608796297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45935.335608796297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45935.335608796297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45935.335608796297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45935.335608796297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45935.335608796297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45935.335608796297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45935.335608796297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45935.335608796297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45935.335608796297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45935.335608796297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45935.335608796297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45935.335608796297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45935.335608796297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45935.335608796297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45935.335608796297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45935.335608796297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45935.335608796297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45935.335608796297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45935.335608796297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45935.335608796297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45935.335608796297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45935.335608796297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45935.335608796297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45935.335608796297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45935.335608796297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45935.335608796297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45935.335608796297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45935.335608796297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45935.335608796297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45935.335608796297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45935.335608796297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45935.335608796297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45935.335608796297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45935.335608796297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45935.335608796297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45935.335608796297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45935.335608796297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45935.335608796297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45935.335608796297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45935.335608796297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45935.335608796297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45935.335608796297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45935.335608796297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45935.335608796297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45935.335608796297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45935.335608796297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45935.335608796297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45935.335608796297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45935.335608796297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45935.335608796297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45935.335608796297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45935.335608796297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45935.335608796297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45935.335608796297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45935.335608796297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45935.335608796297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45935.335608796297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45935.335608796297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45935.335608796297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45935.335608796297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45935.335608796297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45935.335608796297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45935.335608796297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45935.335608796297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45935.335608796297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45935.335608796297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45935.335608796297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45935.335608796297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45935.335608796297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45935.335608796297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45935.335608796297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45935.335608796297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45935.335608796297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45935.335608796297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45935.335608796297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45935.335608796297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45935.335608796297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45935.335608796297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45935.335608796297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45935.335608796297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45935.335608796297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45935.335608796297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45935.335608796297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45935.335608796297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45935.335608796297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45935.335608796297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45935.335608796297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45935.335608796297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45935.335608796297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45935.335608796297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45935.335608796297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45935.335608796297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45935.335608796297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45935.335608796297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45935.335608796297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45935.335608796297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45935.335608796297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45935.335608796297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45935.335608796297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45935.335608796297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45935.335608796297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45935.335608796297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45935.335608796297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45935.335608796297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45935.335608796297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45935.335608796297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45935.335608796297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45935.335608796297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45935.335608796297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45935.335608796297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45935.335608796297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45935.335608796297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45935.335608796297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45935.335608796297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45935.335608796297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45935.335608796297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45935.335608796297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45935.335608796297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45935.335608796297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45935.335608796297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45935.335608796297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45935.335608796297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45935.335608796297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45935.335608796297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45935.335608796297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45935.335608796297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45935.335608796297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45935.335608796297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45935.335608796297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45935.335608796297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45935.335608796297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45935.335608796297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45935.335608796297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45935.335608796297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45935.335608796297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45935.335608796297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45935.335608796297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45935.335608796297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45935.335608796297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45935.335608796297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45935.335608796297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45935.335608796297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45935.335608796297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45935.335608796297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45935.335608796297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45935.335608796297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45935.335608796297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45935.335608796297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45935.335608796297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45935.335608796297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45935.335608796297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45935.335608796297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45935.335608796297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45935.335608796297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45935.335608796297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45935.335608796297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45935.335608796297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45935.335608796297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45935.335608796297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45935.335608796297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45935.335608796297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45935.335608796297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45935.335608796297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45935.335608796297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45935.335608796297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45935.335608796297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45935.335608796297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45935.335608796297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45935.335608796297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45935.335608796297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45935.335608796297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45935.335608796297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45935.335608796297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45935.335608796297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45935.335608796297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45935.335608796297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45935.335608796297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45935.335608796297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45935.335608796297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45935.335608796297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45935.335608796297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45935.335608796297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45935.335608796297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45935.335608796297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45935.335608796297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45935.335608796297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45935.335608796297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45935.335608796297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45935.335608796297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45935.335608796297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45935.335608796297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45935.335608796297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45935.335608796297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45935.335608796297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45935.335608796297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45935.335608796297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45935.335608796297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45935.335608796297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45935.335608796297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45935.335608796297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45935.335608796297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45935.335608796297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45935.335608796297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45935.335608796297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45935.335608796297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45935.335608796297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45935.335608796297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45935.335608796297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45935.335608796297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45935.335608796297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45935.335608796297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45935.335608796297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45935.335608796297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45935.335608796297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45935.335608796297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45935.335608796297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45935.335608796297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45935.335608796297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45935.335608796297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45935.335608796297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45935.335608796297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45935.335608796297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45935.335608796297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45935.335608796297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45935.335608796297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45935.335608796297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45935.335608796297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45935.335608796297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45935.335608796297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45935.335608796297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45935.335608796297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45935.335608796297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45935.335608796297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45935.335608796297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45935.335608796297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45935.335608796297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45935.335608796297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45935.335608796297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45935.335608796297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45935.335608796297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45935.335608796297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45935.335608796297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45935.335608796297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45935.335608796297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45935.335608796297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45935.335608796297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45935.335608796297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45935.335608796297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45935.335608796297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45935.335608796297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45935.335608796297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45935.335608796297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45935.335608796297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45935.335608796297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45935.335608796297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45935.335608796297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45935.335608796297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45935.335608796297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45935.335608796297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45935.335608796297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45935.335608796297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45935.335608796297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45935.335608796297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45935.335608796297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45935.335608796297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45935.335608796297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45935.335608796297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45935.335608796297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45935.335608796297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45935.335608796297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45935.335608796297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45935.335608796297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45935.335608796297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45935.335608796297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45935.335608796297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45935.335608796297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45935.335608796297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45935.335608796297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45935.335608796297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45935.335608796297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45935.335608796297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45935.335608796297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45935.335608796297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45935.335608796297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45935.335608796297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45935.335608796297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45935.335608796297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45935.335608796297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45935.335608796297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45935.335608796297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45935.335608796297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45935.335608796297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45935.335608796297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45935.335608796297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45935.335608796297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45935.335608796297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45935.335608796297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45935.335608796297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45935.335608796297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45935.335608796297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45935.335608796297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45935.335608796297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45935.335608796297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45935.335608796297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45935.335608796297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45935.335608796297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45935.335608796297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45935.335608796297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45935.335608796297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45935.335608796297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45935.335608796297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45935.335608796297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45935.335608796297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45935.335608796297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45935.335608796297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45935.335608796297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45935.335608796297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45935.335608796297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45935.335608796297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45935.335608796297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45935.335608796297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45935.335608796297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45935.335608796297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45935.335608796297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45935.335608796297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45935.335608796297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45935.335608796297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45935.335608796297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45935.335608796297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45935.335608796297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45935.335608796297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45935.335608796297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45935.335608796297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45935.335608796297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45935.335608796297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45935.335608796297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45935.335608796297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45935.335608796297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45935.335608796297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45935.335608796297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45935.335608796297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45935.335608796297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45935.335608796297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45935.335608796297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45935.335608796297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45935.335608796297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45935.335608796297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45935.335608796297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45935.335608796297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45935.335608796297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45935.335608796297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45935.335608796297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45935.335608796297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45935.335608796297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45935.335608796297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45935.335608796297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45935.335608796297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45935.335608796297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45935.335608796297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45935.335608796297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45935.335608796297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45935.335608796297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45935.335608796297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45935.335608796297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45935.335608796297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45935.335608796297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45935.335608796297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45935.335608796297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45935.335608796297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45935.335608796297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45935.335608796297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45935.335608796297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45935.335608796297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45935.335608796297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45935.335608796297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45935.335608796297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45935.335608796297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45935.335608796297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45935.335608796297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45935.335608796297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45935.335608796297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45935.335608796297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45935.335608796297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45935.335608796297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45935.335608796297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45935.335608796297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45935.335608796297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45935.335608796297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45935.335608796297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45935.335608796297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45935.335608796297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45935.335608796297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45935.335608796297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45935.335608796297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45935.335608796297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45935.335608796297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45935.335608796297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45935.335608796297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45935.335608796297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45935.335608796297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45935.335608796297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45935.335608796297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45935.335608796297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45935.335608796297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45935.335608796297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45935.335608796297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45935.335608796297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45935.335608796297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45935.335608796297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45935.335608796297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45935.335608796297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45935.335608796297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45935.335608796297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45935.335608796297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45935.335608796297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45935.335608796297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45935.335608796297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45935.335608796297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45935.335608796297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45935.335608796297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45935.335608796297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45935.335608796297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45935.335608796297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45935.335608796297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45935.335608796297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45935.335608796297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45935.335608796297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45935.335608796297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45935.335608796297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45935.335608796297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45935.335608796297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45935.335608796297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45935.335608796297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45935.335608796297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45935.335608796297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45935.335608796297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45935.335608796297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45935.335608796297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45935.335608796297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45935.335608796297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45935.335608796297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45935.335608796297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45935.335608796297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45935.335608796297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45935.335608796297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45935.335608796297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45935.335608796297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45935.335608796297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45935.335608796297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45935.335608796297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45935.335608796297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45935.335608796297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45935.335608796297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45935.335608796297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45935.335608796297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45935.335608796297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45935.335608796297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45935.335608796297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45935.335608796297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45935.335608796297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45935.335608796297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45935.335608796297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45935.335608796297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45935.335608796297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45935.335608796297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45935.335608796297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45935.335608796297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45935.335608796297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45935.335608796297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45935.335608796297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45935.335608796297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45935.335608796297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45935.335608796297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45935.335608796297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45935.335608796297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45935.335608796297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45935.335608796297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45935.335608796297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45935.335608796297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45935.335608796297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45935.335608796297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45935.335608796297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45935.335608796297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45935.335608796297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45935.335608796297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45935.335608796297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45935.335608796297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45935.335608796297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45935.335608796297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45935.335608796297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45935.335608796297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45935.335608796297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45935.335608796297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45935.335608796297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45935.335608796297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45935.335608796297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45935.335608796297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45935.335608796297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45935.335608796297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45935.335608796297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45935.335608796297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45935.335608796297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45935.335608796297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45935.335608796297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45935.335608796297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45935.335608796297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45935.335608796297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45935.335608796297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45935.335608796297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45935.335608796297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45935.335608796297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45935.335608796297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45935.335608796297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45935.335608796297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45935.335608796297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45935.335608796297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45935.335608796297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45935.335608796297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45935.335608796297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45935.335608796297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45935.335608796297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45935.335608796297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45935.335608796297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45935.335608796297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45935.335608796297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45935.335608796297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45935.335608796297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45935.335608796297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45935.335608796297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45935.335608796297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45935.335608796297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45935.335608796297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45935.335608796297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45935.335608796297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45935.335608796297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45935.335608796297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45935.335608796297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45935.335608796297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45935.335608796297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45935.335608796297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45935.335608796297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45935.335608796297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45935.335608796297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45935.335608796297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45935.335608796297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45935.335608796297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45935.335608796297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45935.335608796297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45935.335608796297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45935.335608796297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45935.335608796297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45935.335608796297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45935.335608796297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45935.335608796297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45935.335608796297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45935.335608796297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45935.335608796297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45935.335608796297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45935.335608796297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45935.335608796297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45935.335608796297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45935.335608796297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45935.335608796297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45935.335608796297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45935.335608796297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45935.335608796297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45935.335608796297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45935.335608796297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45935.335608796297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45935.335608796297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45935.335608796297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45935.335608796297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45935.335608796297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45935.335608796297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45935.335608796297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45935.335608796297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45935.335608796297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45935.335608796297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45935.335608796297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45935.335608796297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45935.335608796297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45935.335608796297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45935.335608796297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45935.335608796297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45935.335608796297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45935.335608796297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45935.335608796297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45935.335608796297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45935.335608796297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45935.335608796297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45935.335608796297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45935.335608796297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45935.335608796297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45935.335608796297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45935.335608796297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45935.335608796297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45935.335608796297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45935.335608796297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45935.335608796297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45935.335608796297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45935.335608796297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45935.335608796297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45935.335608796297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45935.335608796297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45935.335608796297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45935.335608796297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45935.335608796297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45935.335608796297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45935.335608796297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45935.335608796297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45935.335608796297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45935.335608796297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45935.335608796297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45935.335608796297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45935.335608796297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45935.335608796297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45935.335608796297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45935.335608796297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45935.335608796297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45935.335608796297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45935.335608796297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45935.335608796297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45935.335608796297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45935.335608796297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45935.335608796297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45935.335608796297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45935.335608796297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45935.335608796297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45935.335608796297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45935.335608796297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45935.335608796297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45935.335608796297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45935.335608796297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45935.335608796297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45935.335608796297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45935.335608796297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45935.335608796297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45935.335608796297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45935.335608796297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45935.335608796297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45935.335608796297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45935.335608796297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45935.335608796297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45935.335608796297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45935.335608796297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45935.335608796297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45935.335608796297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45935.335608796297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45935.335608796297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45935.335608796297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45935.335608796297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45935.335608796297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45935.335608796297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45935.335608796297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45935.335608796297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45935.335608796297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45935.335608796297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45935.335608796297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45935.335608796297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45935.335608796297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45935.335608796297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45935.335608796297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45935.335608796297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45935.335608796297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45935.335608796297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45935.335608796297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45935.335608796297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45935.335608796297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45935.335608796297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45935.335608796297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45935.335608796297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45935.335608796297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45935.335608796297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45935.335608796297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45935.335608796297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45935.335608796297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45935.335608796297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45935.335608796297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45935.335608796297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45935.335608796297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45935.335608796297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45935.335608796297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45935.335608796297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45935.335608796297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45935.335608796297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45935.335608796297</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231.85489120370039</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4.4453310185199371</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3</v>
      </c>
      <c r="D4" s="107" t="s">
        <v>36308</v>
      </c>
      <c r="E4" s="112" t="s">
        <v>39043</v>
      </c>
      <c r="F4" s="113">
        <v>45934.702430555553</v>
      </c>
      <c r="G4" s="114">
        <f ca="1">IFERROR(NOW()-F4,"")</f>
        <v>0.6331782407432911</v>
      </c>
      <c r="H4" s="113">
        <v>45934.712175925924</v>
      </c>
      <c r="I4" s="110" t="str">
        <f>IFERROR(VLOOKUP(D4,DB!A:F,6,0),"")</f>
        <v>Generator-SG</v>
      </c>
      <c r="J4" s="110" t="str">
        <f>IFERROR(VLOOKUP(D4,DB!A:G,7,0),"")</f>
        <v>Dead</v>
      </c>
      <c r="K4" s="115" t="s">
        <v>39066</v>
      </c>
      <c r="L4" s="107" t="str">
        <f>IFERROR(VLOOKUP(D4,DB!A:I,9,0),"")</f>
        <v>Latis</v>
      </c>
    </row>
    <row r="5" spans="1:16" ht="31.5" customHeight="1">
      <c r="A5" s="110" t="s">
        <v>39067</v>
      </c>
      <c r="B5" s="110" t="str">
        <f>IFERROR(VLOOKUP(D5,DB!A:K,11,0),"")</f>
        <v>R4</v>
      </c>
      <c r="C5" s="111">
        <v>1</v>
      </c>
      <c r="D5" s="107" t="s">
        <v>27578</v>
      </c>
      <c r="E5" s="112" t="s">
        <v>38964</v>
      </c>
      <c r="F5" s="113">
        <v>45934.845833333333</v>
      </c>
      <c r="G5" s="114">
        <f ca="1">IFERROR(NOW()-F5,"")</f>
        <v>0.48977546296373475</v>
      </c>
      <c r="H5" s="113">
        <v>45934.813009259262</v>
      </c>
      <c r="I5" s="110" t="str">
        <f>IFERROR(VLOOKUP(D5,DB!A:F,6,0),"")</f>
        <v>SCECO</v>
      </c>
      <c r="J5" s="110" t="str">
        <f>IFERROR(VLOOKUP(D5,DB!A:G,7,0),"")</f>
        <v>Dead</v>
      </c>
      <c r="K5" s="115" t="s">
        <v>39068</v>
      </c>
      <c r="L5" s="107" t="str">
        <f>IFERROR(VLOOKUP(D5,DB!A:I,9,0),"")</f>
        <v>Latis</v>
      </c>
    </row>
    <row r="6" spans="1:16" ht="15" customHeight="1">
      <c r="A6" s="110" t="s">
        <v>39069</v>
      </c>
      <c r="B6" s="110" t="str">
        <f>IFERROR(VLOOKUP(D6,DB!A:K,11,0),"")</f>
        <v>R4</v>
      </c>
      <c r="C6" s="111">
        <v>1</v>
      </c>
      <c r="D6" s="107" t="s">
        <v>34306</v>
      </c>
      <c r="E6" s="112" t="s">
        <v>38964</v>
      </c>
      <c r="F6" s="113">
        <v>45934.995312500003</v>
      </c>
      <c r="G6" s="114">
        <f ca="1">IFERROR(NOW()-F6,"")</f>
        <v>0.34029629629367264</v>
      </c>
      <c r="H6" s="113">
        <v>45934.989328703705</v>
      </c>
      <c r="I6" s="110" t="str">
        <f>IFERROR(VLOOKUP(D6,DB!A:F,6,0),"")</f>
        <v>SCECO</v>
      </c>
      <c r="J6" s="110" t="str">
        <f>IFERROR(VLOOKUP(D6,DB!A:G,7,0),"")</f>
        <v>Dead</v>
      </c>
      <c r="K6" s="115" t="s">
        <v>39070</v>
      </c>
      <c r="L6" s="107" t="str">
        <f>IFERROR(VLOOKUP(D6,DB!A:I,9,0),"")</f>
        <v>Latis</v>
      </c>
    </row>
    <row r="7" spans="1:16" ht="15" customHeight="1">
      <c r="A7" s="110" t="s">
        <v>39071</v>
      </c>
      <c r="B7" s="110" t="str">
        <f>IFERROR(VLOOKUP(D7,DB!A:K,11,0),"")</f>
        <v>R4</v>
      </c>
      <c r="C7" s="111">
        <v>2</v>
      </c>
      <c r="D7" s="107" t="s">
        <v>25891</v>
      </c>
      <c r="E7" s="112" t="s">
        <v>38964</v>
      </c>
      <c r="F7" s="113">
        <v>45935.156944444447</v>
      </c>
      <c r="G7" s="114">
        <f ca="1">IFERROR(NOW()-F7,"")</f>
        <v>0.17866435184987495</v>
      </c>
      <c r="H7" s="113">
        <v>45935.07104166667</v>
      </c>
      <c r="I7" s="110" t="str">
        <f>IFERROR(VLOOKUP(D7,DB!A:F,6,0),"")</f>
        <v>Generator-SG</v>
      </c>
      <c r="J7" s="110" t="str">
        <f>IFERROR(VLOOKUP(D7,DB!A:G,7,0),"")</f>
        <v>Good</v>
      </c>
      <c r="K7" s="115" t="s">
        <v>39072</v>
      </c>
      <c r="L7" s="107" t="str">
        <f>IFERROR(VLOOKUP(D7,DB!A:I,9,0),"")</f>
        <v>Latis</v>
      </c>
    </row>
    <row r="8" spans="1:16" ht="15" customHeight="1">
      <c r="A8" s="110" t="s">
        <v>39073</v>
      </c>
      <c r="B8" s="110" t="str">
        <f>IFERROR(VLOOKUP(D8,DB!A:K,11,0),"")</f>
        <v>R4</v>
      </c>
      <c r="C8" s="111">
        <v>1</v>
      </c>
      <c r="D8" s="107" t="s">
        <v>28333</v>
      </c>
      <c r="E8" s="112" t="s">
        <v>38964</v>
      </c>
      <c r="F8" s="113">
        <v>45935.321701388886</v>
      </c>
      <c r="G8" s="114">
        <f ca="1">IFERROR(NOW()-F8,"")</f>
        <v>1.3907407410442829E-2</v>
      </c>
      <c r="H8" s="113">
        <v>45935.315972222219</v>
      </c>
      <c r="I8" s="110" t="str">
        <f>IFERROR(VLOOKUP(D8,DB!A:F,6,0),"")</f>
        <v>SCECO</v>
      </c>
      <c r="J8" s="110" t="str">
        <f>IFERROR(VLOOKUP(D8,DB!A:G,7,0),"")</f>
        <v>Dead</v>
      </c>
      <c r="K8" s="115" t="s">
        <v>39074</v>
      </c>
      <c r="L8" s="107" t="str">
        <f>IFERROR(VLOOKUP(D8,DB!A:I,9,0),"")</f>
        <v>Latis</v>
      </c>
    </row>
    <row r="9" spans="1:16" ht="15" customHeight="1">
      <c r="A9" s="110"/>
      <c r="B9" s="110" t="str">
        <f>IFERROR(VLOOKUP(D9,DB!A:K,11,0),"")</f>
        <v/>
      </c>
      <c r="C9" s="111"/>
      <c r="D9" s="107"/>
      <c r="E9" s="112"/>
      <c r="F9" s="113"/>
      <c r="G9" s="114">
        <f ca="1">IFERROR(NOW()-F9,"")</f>
        <v>45935.335608796297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45935.335608796297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45935.335608796297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45935.335608796297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45935.335608796297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45935.335608796297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45935.335608796297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45935.335608796297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45935.335608796297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45935.335608796297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45935.335608796297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45935.335608796297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45935.335608796297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45935.335608796297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45935.335608796297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45935.335608796297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45935.335608796297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45935.335608796297</v>
      </c>
      <c r="H26" s="113"/>
      <c r="I26" s="110" t="str">
        <f>IFERROR(VLOOKUP(D26,DB!A:F,6,0),"")</f>
        <v/>
      </c>
      <c r="J26" s="110" t="str">
        <f>IFERROR(VLOOKUP(D26,DB!A:G,7,0),"")</f>
        <v/>
      </c>
      <c r="K26" s="115"/>
      <c r="L26" s="107" t="str">
        <f>IFERROR(VLOOKUP(D26,DB!A:I,9,0),"")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12" sqref="K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39075</v>
      </c>
      <c r="B2" s="37" t="str">
        <f>IFERROR(VLOOKUP(D2,DB!A:K,11,0),"")</f>
        <v>R5</v>
      </c>
      <c r="C2" s="37">
        <v>3</v>
      </c>
      <c r="D2" s="37" t="s">
        <v>36000</v>
      </c>
      <c r="E2" s="37" t="s">
        <v>38964</v>
      </c>
      <c r="F2" s="38">
        <v>45891.832060185188</v>
      </c>
      <c r="G2" s="39">
        <f t="shared" ref="G2" ca="1" si="0">IFERROR(NOW()-F2,"-")</f>
        <v>43.503548611108272</v>
      </c>
      <c r="H2" s="38">
        <v>45891.790393518517</v>
      </c>
      <c r="I2" s="37" t="str">
        <f>IFERROR(VLOOKUP(D2,DB!A:F,6,0),"")</f>
        <v>Generator-SG</v>
      </c>
      <c r="J2" s="37" t="str">
        <f>IFERROR(VLOOKUP(D2,DB!A:G,7,0),"")</f>
        <v>Vandalized</v>
      </c>
      <c r="K2" s="37" t="s">
        <v>39076</v>
      </c>
      <c r="L2" s="37" t="str">
        <f>IFERROR(VLOOKUP(D2,DB!A:I,9,0),"")</f>
        <v>Latis</v>
      </c>
      <c r="M2" s="136"/>
    </row>
    <row r="3" spans="1:13" ht="30.75">
      <c r="A3" s="37" t="s">
        <v>39077</v>
      </c>
      <c r="B3" s="37" t="str">
        <f>IFERROR(VLOOKUP(D3,DB!A:K,11,0),"")</f>
        <v>R5</v>
      </c>
      <c r="C3" s="37">
        <v>1</v>
      </c>
      <c r="D3" s="37" t="s">
        <v>31295</v>
      </c>
      <c r="E3" s="37" t="s">
        <v>39043</v>
      </c>
      <c r="F3" s="38">
        <v>45926.188877314817</v>
      </c>
      <c r="G3" s="39">
        <f ca="1">IFERROR(NOW()-F3,"-")</f>
        <v>9.1467314814799465</v>
      </c>
      <c r="H3" s="38">
        <v>45926.158159722225</v>
      </c>
      <c r="I3" s="37" t="str">
        <f>IFERROR(VLOOKUP(D3,DB!A:F,6,0),"")</f>
        <v>SCECO</v>
      </c>
      <c r="J3" s="37" t="str">
        <f>IFERROR(VLOOKUP(D3,DB!A:G,7,0),"")</f>
        <v>Good</v>
      </c>
      <c r="K3" s="37" t="s">
        <v>39078</v>
      </c>
      <c r="L3" s="37" t="str">
        <f>IFERROR(VLOOKUP(D3,DB!A:I,9,0),"")</f>
        <v>Latis</v>
      </c>
      <c r="M3" s="136"/>
    </row>
    <row r="4" spans="1:13" ht="15">
      <c r="A4" s="37"/>
      <c r="B4" s="37" t="str">
        <f>IFERROR(VLOOKUP(D4,DB!A:K,11,0),"")</f>
        <v/>
      </c>
      <c r="C4" s="37"/>
      <c r="D4" s="37"/>
      <c r="E4" s="37"/>
      <c r="F4" s="38"/>
      <c r="G4" s="39">
        <f ca="1">IFERROR(NOW()-F4,"-")</f>
        <v>45935.335608796297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45935.335608796297</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45935.335608796297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45935.335608796297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45935.335608796297</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45935.335608796297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45935.335608796297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45935.335608796297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45935.335608796297</v>
      </c>
      <c r="H12" s="38"/>
      <c r="I12" s="37" t="str">
        <f>IFERROR(VLOOKUP(D12,DB!A:F,6,0),"")</f>
        <v/>
      </c>
      <c r="J12" s="37" t="str">
        <f>IFERROR(VLOOKUP(D12,DB!A:G,7,0),"")</f>
        <v/>
      </c>
      <c r="K12" s="37"/>
      <c r="L12" s="37" t="str">
        <f>IFERROR(VLOOKUP(D12,DB!A:I,9,0),"")</f>
        <v/>
      </c>
      <c r="M12" s="136"/>
    </row>
    <row r="13" spans="1:13" ht="15">
      <c r="A13" s="92"/>
      <c r="B13" s="92" t="str">
        <f>IFERROR(VLOOKUP(D13,DB!A:K,11,0),"")</f>
        <v/>
      </c>
      <c r="C13" s="92"/>
      <c r="D13" s="92"/>
      <c r="E13" s="92"/>
      <c r="F13" s="134"/>
      <c r="G13" s="135">
        <f ca="1">IFERROR(NOW()-F13,"-")</f>
        <v>45935.335608796297</v>
      </c>
      <c r="H13" s="134"/>
      <c r="I13" s="92" t="str">
        <f>IFERROR(VLOOKUP(D13,DB!A:F,6,0),"")</f>
        <v/>
      </c>
      <c r="J13" s="92" t="str">
        <f>IFERROR(VLOOKUP(D13,DB!A:G,7,0),"")</f>
        <v/>
      </c>
      <c r="K13" s="92"/>
      <c r="L13" s="92" t="str">
        <f>IFERROR(VLOOKUP(D13,DB!A:I,9,0),"")</f>
        <v/>
      </c>
      <c r="M13" s="136"/>
    </row>
    <row r="14" spans="1:13" ht="15">
      <c r="A14" s="37"/>
      <c r="B14" s="37" t="str">
        <f>IFERROR(VLOOKUP(D14,DB!A:K,11,0),"")</f>
        <v/>
      </c>
      <c r="C14" s="37"/>
      <c r="D14" s="37"/>
      <c r="E14" s="37"/>
      <c r="F14" s="38"/>
      <c r="G14" s="39">
        <f ca="1">IFERROR(NOW()-F14,"-")</f>
        <v>45935.335608796297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45935.335608796297</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45935.335608796297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45935.335608796297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45935.335608796297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45935.335608796297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45935.335608796297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45935.335608796297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45935.335608796297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45935.335608796297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45935.335608796297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45935.335608796297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45935.335608796297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45935.335608796297</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45935.335608796297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45935.335608796297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45935.335608796297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45935.335608796297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45935.335608796297</v>
      </c>
      <c r="H32" s="38"/>
      <c r="I32" s="37" t="str">
        <f>IFERROR(VLOOKUP(D32,DB!A:F,6,0),"")</f>
        <v/>
      </c>
      <c r="J32" s="37" t="str">
        <f>IFERROR(VLOOKUP(D32,DB!A:G,7,0),"")</f>
        <v/>
      </c>
      <c r="K32" s="37"/>
      <c r="L32" s="37" t="str">
        <f>IFERROR(VLOOKUP(D32,DB!A:I,9,0),"")</f>
        <v/>
      </c>
      <c r="M32" s="136"/>
    </row>
    <row r="33" spans="1:13" ht="15">
      <c r="A33" s="37"/>
      <c r="B33" s="37" t="str">
        <f>IFERROR(VLOOKUP(D33,DB!A:K,11,0),"")</f>
        <v/>
      </c>
      <c r="C33" s="37"/>
      <c r="D33"/>
      <c r="E33" s="37"/>
      <c r="F33" s="38"/>
      <c r="G33" s="39">
        <f ca="1">IFERROR(NOW()-F33,"-")</f>
        <v>45935.335608796297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45935.335608796297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45935.335608796297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45935.335608796297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45935.335608796297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45935.335608796297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45935.335608796297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45935.335608796297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45935.335608796297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45935.335608796297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45935.335608796297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45935.335608796297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45935.335608796297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45935.335608796297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45935.335608796297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45935.335608796297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45935.335608796297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45935.335608796297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45935.335608796297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45935.335608796297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45935.335608796297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45935.335608796297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45935.335608796297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45935.335608796297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45935.335608796297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45935.335608796297</v>
      </c>
      <c r="H58" s="38"/>
      <c r="I58" s="37" t="str">
        <f>IFERROR(VLOOKUP(D58,DB!A:F,6,0),"")</f>
        <v/>
      </c>
      <c r="J58" s="37" t="str">
        <f>IFERROR(VLOOKUP(D58,DB!A:G,7,0),"")</f>
        <v/>
      </c>
      <c r="K58" s="37"/>
      <c r="L58" s="37" t="str">
        <f>IFERROR(VLOOKUP(D58,DB!A:I,9,0),"")</f>
        <v/>
      </c>
      <c r="M58" s="136"/>
    </row>
    <row r="59" spans="1:13" ht="15">
      <c r="A59" s="92"/>
      <c r="B59" s="92" t="str">
        <f>IFERROR(VLOOKUP(D59,DB!A:K,11,0),"")</f>
        <v/>
      </c>
      <c r="C59" s="92"/>
      <c r="D59" s="92"/>
      <c r="E59" s="92"/>
      <c r="F59" s="134"/>
      <c r="G59" s="135">
        <f ca="1">IFERROR(NOW()-F59,"-")</f>
        <v>45935.335608796297</v>
      </c>
      <c r="H59" s="134"/>
      <c r="I59" s="92" t="str">
        <f>IFERROR(VLOOKUP(D59,DB!A:F,6,0),"")</f>
        <v/>
      </c>
      <c r="J59" s="92" t="str">
        <f>IFERROR(VLOOKUP(D59,DB!A:G,7,0),"")</f>
        <v/>
      </c>
      <c r="K59" s="92"/>
      <c r="L59" s="92" t="str">
        <f>IFERROR(VLOOKUP(D59,DB!A:I,9,0),"")</f>
        <v/>
      </c>
      <c r="M59" s="136"/>
    </row>
    <row r="60" spans="1:13" ht="15">
      <c r="A60" s="92"/>
      <c r="B60" s="92" t="str">
        <f>IFERROR(VLOOKUP(D60,DB!A:K,11,0),"")</f>
        <v/>
      </c>
      <c r="C60" s="92"/>
      <c r="D60" s="92"/>
      <c r="E60" s="92"/>
      <c r="F60" s="134"/>
      <c r="G60" s="135">
        <f ca="1">IFERROR(NOW()-F60,"-")</f>
        <v>45935.335608796297</v>
      </c>
      <c r="H60" s="134"/>
      <c r="I60" s="92" t="str">
        <f>IFERROR(VLOOKUP(D60,DB!A:F,6,0),"")</f>
        <v/>
      </c>
      <c r="J60" s="92" t="str">
        <f>IFERROR(VLOOKUP(D60,DB!A:G,7,0),"")</f>
        <v/>
      </c>
      <c r="K60" s="92"/>
      <c r="L60" s="92" t="str">
        <f>IFERROR(VLOOKUP(D60,DB!A:I,9,0),"")</f>
        <v/>
      </c>
    </row>
    <row r="61" spans="1:13" ht="15">
      <c r="A61" s="37"/>
      <c r="B61" s="37" t="str">
        <f>IFERROR(VLOOKUP(D61,DB!A:K,11,0),"")</f>
        <v/>
      </c>
      <c r="C61" s="37"/>
      <c r="D61" s="37"/>
      <c r="E61" s="37"/>
      <c r="F61" s="38"/>
      <c r="G61" s="39">
        <f ca="1">IFERROR(NOW()-F61,"-")</f>
        <v>45935.335608796297</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45935.335608796297</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45935.335608796297</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45935.335608796297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45935.335608796297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45935.335608796297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45935.335608796297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45935.335608796297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45935.335608796297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45935.335608796297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45935.335608796297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45935.335608796297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45935.335608796297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45935.335608796297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45935.335608796297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45935.335608796297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45935.335608796297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45935.335608796297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45935.335608796297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45935.335608796297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45935.335608796297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45935.335608796297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45935.335608796297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45935.335608796297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45935.335608796297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45935.335608796297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45935.335608796297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45935.335608796297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45935.335608796297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45935.335608796297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45935.335608796297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45935.335608796297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45935.335608796297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45935.335608796297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45935.335608796297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45935.335608796297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45935.335608796297</v>
      </c>
      <c r="H97" s="38"/>
      <c r="I97" s="37" t="str">
        <f>IFERROR(VLOOKUP(D97,DB!A:F,6,0),"")</f>
        <v/>
      </c>
      <c r="J97" s="37" t="str">
        <f>IFERROR(VLOOKUP(D97,DB!A:G,7,0),"")</f>
        <v/>
      </c>
      <c r="K97" s="37"/>
      <c r="L97" s="37" t="str">
        <f>IFERROR(VLOOKUP(D97,DB!A:I,9,0),"")</f>
        <v/>
      </c>
    </row>
    <row r="98" spans="1:12" ht="15">
      <c r="A98" s="92"/>
      <c r="B98" s="92" t="str">
        <f>IFERROR(VLOOKUP(D98,DB!A:K,11,0),"")</f>
        <v/>
      </c>
      <c r="C98" s="92"/>
      <c r="D98" s="92"/>
      <c r="E98" s="92"/>
      <c r="F98" s="134"/>
      <c r="G98" s="135">
        <f ca="1">IFERROR(NOW()-F98,"-")</f>
        <v>45935.335608796297</v>
      </c>
      <c r="H98" s="134"/>
      <c r="I98" s="92" t="str">
        <f>IFERROR(VLOOKUP(D98,DB!A:F,6,0),"")</f>
        <v/>
      </c>
      <c r="J98" s="92" t="str">
        <f>IFERROR(VLOOKUP(D98,DB!A:G,7,0),"")</f>
        <v/>
      </c>
      <c r="K98" s="92"/>
      <c r="L98" s="92" t="str">
        <f>IFERROR(VLOOKUP(D98,DB!A:I,9,0),"")</f>
        <v/>
      </c>
    </row>
    <row r="99" spans="1:12" ht="15">
      <c r="A99" s="37"/>
      <c r="B99" s="37" t="str">
        <f>IFERROR(VLOOKUP(D99,DB!A:K,11,0),"")</f>
        <v/>
      </c>
      <c r="C99" s="37"/>
      <c r="D99" s="37"/>
      <c r="E99" s="37"/>
      <c r="F99" s="38"/>
      <c r="G99" s="39">
        <f ca="1">IFERROR(NOW()-F99,"-")</f>
        <v>45935.335608796297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45935.335608796297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45935.335608796297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45935.335608796297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45935.335608796297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45935.335608796297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45935.335608796297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45935.335608796297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45935.335608796297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45935.335608796297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45935.335608796297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45935.335608796297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45935.335608796297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45935.335608796297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45935.335608796297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45935.335608796297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45935.335608796297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45935.335608796297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45935.335608796297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45935.335608796297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45935.335608796297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45935.335608796297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45935.335608796297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45935.335608796297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45935.335608796297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45935.335608796297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45935.335608796297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45935.335608796297</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45935.335608796297</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45935.335608796297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45935.335608796297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45935.335608796297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45935.335608796297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45935.335608796297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45935.335608796297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45935.335608796297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45935.335608796297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45935.335608796297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45935.335608796297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45935.335608796297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45935.335608796297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45935.335608796297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45935.335608796297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45935.335608796297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45935.335608796297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45935.335608796297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45935.335608796297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45935.335608796297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45935.335608796297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45935.335608796297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45935.335608796297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45935.335608796297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45935.335608796297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45935.335608796297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45935.335608796297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45935.335608796297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45935.335608796297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45935.335608796297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45935.335608796297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45935.335608796297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45935.335608796297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45935.335608796297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45935.335608796297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45935.335608796297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45935.335608796297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45935.335608796297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45935.335608796297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45935.335608796297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45935.335608796297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45935.335608796297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45935.335608796297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45935.335608796297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45935.335608796297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45935.335608796297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45935.335608796297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45935.335608796297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45935.335608796297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45935.335608796297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45935.335608796297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45935.335608796297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45935.335608796297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45935.335608796297</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4"/>
      <c r="G181" s="135">
        <f ca="1">IFERROR(NOW()-F181,"-")</f>
        <v>45935.335608796297</v>
      </c>
      <c r="H181" s="134"/>
      <c r="I181" s="92" t="str">
        <f>IFERROR(VLOOKUP(D181,DB!A:F,6,0),"")</f>
        <v/>
      </c>
      <c r="J181" s="92" t="str">
        <f>IFERROR(VLOOKUP(D181,DB!A:G,7,0),"")</f>
        <v/>
      </c>
      <c r="K181" s="92"/>
      <c r="L181" s="92" t="str">
        <f>IFERROR(VLOOKUP(D181,DB!A:I,9,0),"")</f>
        <v/>
      </c>
    </row>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0" ht="15"/>
    <row r="501" ht="15"/>
    <row r="502" ht="15"/>
    <row r="503" ht="15"/>
    <row r="504" ht="15"/>
    <row r="505" ht="15"/>
    <row r="506" ht="15"/>
    <row r="507" ht="15"/>
    <row r="508" ht="15"/>
    <row r="509" ht="15"/>
    <row r="511" ht="15"/>
    <row r="512" ht="15"/>
    <row r="513"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4" ht="15"/>
    <row r="835" ht="15"/>
    <row r="836" ht="15"/>
    <row r="840" ht="15"/>
    <row r="841" ht="15"/>
    <row r="851" ht="15"/>
    <row r="856" ht="15"/>
    <row r="867" ht="15"/>
    <row r="868" ht="15"/>
    <row r="875" ht="15"/>
    <row r="876" ht="15"/>
    <row r="880" ht="15"/>
    <row r="881" ht="15"/>
    <row r="882" ht="15"/>
    <row r="889" ht="15"/>
    <row r="890" ht="15"/>
    <row r="891" ht="15"/>
    <row r="892" ht="15"/>
    <row r="894" ht="15"/>
    <row r="895" ht="15"/>
    <row r="896" ht="15"/>
    <row r="899" ht="15"/>
    <row r="900" ht="15"/>
    <row r="901" ht="15"/>
    <row r="902" ht="15"/>
    <row r="904" ht="15"/>
    <row r="905" ht="15"/>
    <row r="906" ht="15"/>
    <row r="907" ht="15"/>
    <row r="908" ht="15"/>
    <row r="909" ht="15"/>
    <row r="911" ht="15"/>
    <row r="912" ht="15"/>
    <row r="914" ht="15"/>
    <row r="915" ht="15"/>
    <row r="917" ht="15"/>
    <row r="918" ht="15"/>
    <row r="919" ht="15"/>
    <row r="921" ht="15"/>
    <row r="922" ht="15"/>
    <row r="923" ht="15"/>
    <row r="924" ht="15"/>
    <row r="925" ht="15"/>
    <row r="929" ht="15"/>
    <row r="930" ht="15"/>
    <row r="931" ht="15"/>
    <row r="932" ht="15"/>
    <row r="935" ht="15"/>
    <row r="936" ht="15"/>
    <row r="939" ht="15"/>
    <row r="980" ht="15"/>
    <row r="981" ht="15"/>
    <row r="984" ht="15"/>
    <row r="985" ht="15"/>
    <row r="992" ht="15"/>
    <row r="993" ht="15"/>
    <row r="996" ht="15"/>
    <row r="998" ht="15"/>
    <row r="1000" ht="15"/>
    <row r="1001" ht="15"/>
    <row r="1002" ht="15"/>
    <row r="1005" ht="15"/>
    <row r="1006" ht="15"/>
    <row r="1008" ht="15"/>
    <row r="1011" ht="15"/>
    <row r="1012" ht="15"/>
    <row r="1014" ht="15"/>
    <row r="1015" ht="15"/>
    <row r="1016" ht="15"/>
    <row r="1017" ht="15"/>
    <row r="1018" ht="15"/>
    <row r="1021" ht="15"/>
    <row r="1022" ht="15"/>
    <row r="1023" ht="15"/>
    <row r="1024" ht="15"/>
    <row r="1025" ht="15"/>
    <row r="1026" ht="15"/>
    <row r="1028" ht="15"/>
    <row r="1030" ht="15"/>
    <row r="1032" ht="15"/>
    <row r="1033" ht="15"/>
    <row r="1034" ht="15"/>
    <row r="1036" ht="15"/>
    <row r="1037" ht="15"/>
    <row r="1038" ht="15"/>
    <row r="1039" ht="15"/>
    <row r="1040" ht="15"/>
    <row r="1041" ht="15"/>
    <row r="1042" ht="15"/>
    <row r="1044" ht="15"/>
    <row r="1045" ht="15"/>
    <row r="1046" ht="15"/>
    <row r="1051" ht="15"/>
    <row r="1052" ht="15"/>
    <row r="1056" ht="15"/>
    <row r="1057" ht="15"/>
    <row r="1058" ht="15"/>
    <row r="1061" ht="15"/>
    <row r="1063" ht="15"/>
    <row r="1067" ht="15"/>
    <row r="1071" ht="15"/>
    <row r="1077" ht="15"/>
    <row r="1078" ht="15"/>
    <row r="1080" ht="15"/>
    <row r="1081" ht="15"/>
    <row r="1083" ht="15"/>
    <row r="1086" ht="15"/>
    <row r="1087" ht="15"/>
    <row r="1089" ht="15"/>
    <row r="1091" ht="15"/>
    <row r="1093" ht="15"/>
    <row r="1095" ht="15"/>
    <row r="1096" ht="15"/>
    <row r="1097" ht="15"/>
    <row r="1099" ht="15"/>
    <row r="1100" ht="15"/>
    <row r="1101" ht="15"/>
    <row r="1102" ht="15"/>
    <row r="1105" ht="15"/>
    <row r="1279" ht="15"/>
    <row r="1280" ht="15"/>
    <row r="1290" ht="15"/>
    <row r="1291" ht="15"/>
    <row r="1292" ht="15"/>
    <row r="1298" ht="15"/>
    <row r="1299" ht="15"/>
    <row r="1300" ht="15"/>
    <row r="1301" ht="15"/>
    <row r="1303" ht="15"/>
    <row r="1306" ht="15"/>
    <row r="1307" ht="15"/>
    <row r="1308" ht="15"/>
    <row r="1309" ht="15"/>
    <row r="1311" ht="15"/>
    <row r="1312" ht="15"/>
    <row r="1314" ht="15"/>
    <row r="1315" ht="15"/>
    <row r="1316" ht="15"/>
    <row r="1317" ht="15"/>
    <row r="1319" ht="15"/>
    <row r="1320" ht="15"/>
    <row r="1321" ht="15"/>
    <row r="1324" ht="15"/>
    <row r="1325" ht="15"/>
    <row r="1328" ht="15"/>
    <row r="1329" ht="15"/>
    <row r="1330" ht="15"/>
    <row r="1331" ht="15"/>
    <row r="1332" ht="15"/>
    <row r="1333" ht="15"/>
    <row r="1334" ht="15"/>
    <row r="1335" ht="15"/>
    <row r="1337" ht="15"/>
    <row r="1339" ht="15"/>
    <row r="1340" ht="15"/>
    <row r="1341" ht="15"/>
    <row r="1344" ht="15"/>
    <row r="1354" ht="15"/>
    <row r="1357" ht="15"/>
    <row r="1358" ht="15"/>
    <row r="1362" ht="15"/>
    <row r="1366" ht="15"/>
    <row r="1369" ht="15"/>
    <row r="1371" ht="15"/>
    <row r="1372" ht="15"/>
    <row r="1375" ht="15"/>
    <row r="1377" ht="15"/>
    <row r="1379" ht="15"/>
    <row r="1380" ht="15"/>
    <row r="1382" ht="15"/>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1"/>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39079</v>
      </c>
      <c r="B2" s="137" t="s">
        <v>5398</v>
      </c>
      <c r="C2" s="137">
        <v>1</v>
      </c>
      <c r="D2" s="137" t="s">
        <v>32861</v>
      </c>
      <c r="E2" s="137" t="s">
        <v>39080</v>
      </c>
      <c r="F2" s="138">
        <v>45933.880972222221</v>
      </c>
      <c r="G2" s="139">
        <f ca="1">IFERROR(NOW()-F2,"-")</f>
        <v>1.4546365740752663</v>
      </c>
      <c r="H2" s="140">
        <v>45929.455266203702</v>
      </c>
      <c r="I2" s="137" t="str">
        <f>IFERROR(VLOOKUP(D2,DB!A:F,6,0),"")</f>
        <v>SCECO</v>
      </c>
      <c r="J2" s="137" t="str">
        <f>IFERROR(VLOOKUP(D2,DB!A:G,7,0),"")</f>
        <v>In progress</v>
      </c>
      <c r="K2" s="137" t="s">
        <v>39081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39082</v>
      </c>
      <c r="B3" s="137" t="s">
        <v>5398</v>
      </c>
      <c r="C3" s="137">
        <v>1</v>
      </c>
      <c r="D3" s="137" t="s">
        <v>34463</v>
      </c>
      <c r="E3" s="137" t="s">
        <v>39080</v>
      </c>
      <c r="F3" s="138">
        <v>45926.772847222222</v>
      </c>
      <c r="G3" s="139">
        <f ca="1">IFERROR(NOW()-F3,"-")</f>
        <v>8.5627615740741021</v>
      </c>
      <c r="H3" s="140">
        <v>45927.449074074102</v>
      </c>
      <c r="I3" s="137" t="str">
        <f>IFERROR(VLOOKUP(D3,DB!A:F,6,0),"")</f>
        <v>SCECO</v>
      </c>
      <c r="J3" s="137" t="str">
        <f>IFERROR(VLOOKUP(D3,DB!A:G,7,0),"")</f>
        <v>Weak</v>
      </c>
      <c r="K3" s="137" t="s">
        <v>39081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39083</v>
      </c>
      <c r="B4" s="137" t="s">
        <v>5398</v>
      </c>
      <c r="C4" s="137">
        <v>1</v>
      </c>
      <c r="D4" s="137" t="s">
        <v>33408</v>
      </c>
      <c r="E4" s="137" t="s">
        <v>38964</v>
      </c>
      <c r="F4" s="138">
        <v>45934.942245370374</v>
      </c>
      <c r="G4" s="139">
        <f ca="1">IFERROR(NOW()-F4,"-")</f>
        <v>0.3933634259228711</v>
      </c>
      <c r="H4" s="140">
        <v>45934.470231481479</v>
      </c>
      <c r="I4" s="137" t="str">
        <f>IFERROR(VLOOKUP(D4,DB!A:F,6,0),"")</f>
        <v>SCECO</v>
      </c>
      <c r="J4" s="137" t="str">
        <f>IFERROR(VLOOKUP(D4,DB!A:G,7,0),"")</f>
        <v>Dead</v>
      </c>
      <c r="K4" s="137" t="s">
        <v>39081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39084</v>
      </c>
      <c r="B5" s="137" t="str">
        <f>IFERROR(VLOOKUP(D5,DB!A:K,11,0),"")</f>
        <v>R6</v>
      </c>
      <c r="C5" s="137">
        <v>1</v>
      </c>
      <c r="D5" s="137" t="s">
        <v>33684</v>
      </c>
      <c r="E5" s="137" t="s">
        <v>38964</v>
      </c>
      <c r="F5" s="140">
        <v>45933.705324074072</v>
      </c>
      <c r="G5" s="139">
        <f ca="1">IFERROR(NOW()-F5,"-")</f>
        <v>1.6302847222250421</v>
      </c>
      <c r="H5" s="140">
        <v>45933.228229166663</v>
      </c>
      <c r="I5" s="137" t="str">
        <f>IFERROR(VLOOKUP(D5,DB!A:F,6,0),"")</f>
        <v>SCECO</v>
      </c>
      <c r="J5" s="137" t="str">
        <f>IFERROR(VLOOKUP(D5,DB!A:G,7,0),"")</f>
        <v>Weak</v>
      </c>
      <c r="K5" s="137" t="s">
        <v>39085</v>
      </c>
      <c r="L5" s="137" t="str">
        <f>IFERROR(VLOOKUP(D5,DB!A:I,9,0),"")</f>
        <v>Latis</v>
      </c>
    </row>
    <row r="6" spans="1:16383" ht="31.5" customHeight="1">
      <c r="A6" s="137" t="s">
        <v>39086</v>
      </c>
      <c r="B6" s="137" t="str">
        <f>IFERROR(VLOOKUP(D6,DB!A:K,11,0),"")</f>
        <v>R6</v>
      </c>
      <c r="C6" s="137">
        <v>1</v>
      </c>
      <c r="D6" s="137" t="s">
        <v>36815</v>
      </c>
      <c r="E6" s="137" t="s">
        <v>38964</v>
      </c>
      <c r="F6" s="140">
        <v>45935.280729166669</v>
      </c>
      <c r="G6" s="137">
        <f ca="1">IFERROR(NOW()-F6,"-")</f>
        <v>5.4879629627976101E-2</v>
      </c>
      <c r="H6" s="140">
        <v>45935.274942129632</v>
      </c>
      <c r="I6" s="137" t="str">
        <f>IFERROR(VLOOKUP(D6,DB!A:F,6,0),"")</f>
        <v>SCECO</v>
      </c>
      <c r="J6" s="137" t="str">
        <f>IFERROR(VLOOKUP(D6,DB!A:G,7,0),"")</f>
        <v>Vandalized</v>
      </c>
      <c r="K6" s="137" t="s">
        <v>39087</v>
      </c>
      <c r="L6" s="137" t="str">
        <f>IFERROR(VLOOKUP(D6,DB!A:I,9,0),"")</f>
        <v>Latis</v>
      </c>
      <c r="M6" s="137"/>
    </row>
    <row r="7" spans="1:16383" ht="31.5" customHeight="1">
      <c r="A7" s="121"/>
      <c r="B7" s="137" t="str">
        <f>IFERROR(VLOOKUP(D7,DB!A:K,11,0),"")</f>
        <v/>
      </c>
      <c r="C7" s="137"/>
      <c r="D7" s="137"/>
      <c r="E7" s="137"/>
      <c r="F7" s="137"/>
      <c r="G7" s="137">
        <f ca="1">IFERROR(NOW()-F7,"-")</f>
        <v>45935.335608796297</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45935.335608796297</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45935.335608796297</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45935.335608796297</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45935.335608796297</v>
      </c>
      <c r="H11" s="137"/>
      <c r="I11" s="137" t="str">
        <f>IFERROR(VLOOKUP(D11,DB!A:F,6,0),"")</f>
        <v/>
      </c>
      <c r="J11" s="137" t="str">
        <f>IFERROR(VLOOKUP(D11,DB!A:G,7,0),"")</f>
        <v/>
      </c>
      <c r="K11" s="137"/>
      <c r="L11" s="126" t="str">
        <f>IFERROR(VLOOKUP(D11,DB!A:I,9,0),"")</f>
        <v/>
      </c>
    </row>
    <row r="12" spans="1:16383" ht="31.5" customHeight="1">
      <c r="A12" s="121"/>
      <c r="B12" s="137" t="str">
        <f>IFERROR(VLOOKUP(D12,DB!A:K,11,0),"")</f>
        <v/>
      </c>
      <c r="C12" s="137"/>
      <c r="D12" s="137"/>
      <c r="E12" s="137"/>
      <c r="F12" s="137"/>
      <c r="G12" s="137">
        <f ca="1">IFERROR(NOW()-F12,"-")</f>
        <v>45935.335608796297</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45935.335608796297</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45935.335608796297</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45935.335608796297</v>
      </c>
      <c r="H15" s="137"/>
      <c r="I15" s="137" t="str">
        <f>IFERROR(VLOOKUP(D15,DB!A:F,6,0),"")</f>
        <v/>
      </c>
      <c r="J15" s="137" t="str">
        <f>IFERROR(VLOOKUP(D15,DB!A:G,7,0),"")</f>
        <v/>
      </c>
      <c r="K15" s="137"/>
      <c r="L15" s="126" t="str">
        <f>IFERROR(VLOOKUP(D15,DB!A:I,9,0),"")</f>
        <v/>
      </c>
    </row>
    <row r="16" spans="1:16383" ht="31.5" customHeight="1">
      <c r="A16" s="121"/>
      <c r="B16" s="120" t="str">
        <f>IFERROR(VLOOKUP(D16,DB!A:K,11,0),"")</f>
        <v/>
      </c>
      <c r="C16" s="122"/>
      <c r="D16" s="120"/>
      <c r="E16" s="123"/>
      <c r="F16" s="124"/>
      <c r="G16" s="89">
        <f ca="1">IFERROR(NOW()-F16,"-")</f>
        <v>45935.335608796297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45935.335608796297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45935.335608796297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45935.335608796297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45935.335608796297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45935.335608796297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45935.335608796297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45935.335608796297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45935.335608796297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45935.335608796297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45935.335608796297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45935.335608796297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45935.335608796297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45935.335608796297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45935.335608796297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45935.335608796297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45935.335608796297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45935.335608796297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45935.335608796297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45935.335608796297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45935.335608796297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45935.335608796297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45935.335608796297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45935.335608796297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45935.335608796297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45935.335608796297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45935.335608796297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45935.335608796297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45935.335608796297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45935.335608796297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45935.335608796297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45935.335608796297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45935.335608796297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45935.335608796297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45935.335608796297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45935.335608796297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45935.335608796297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45935.335608796297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45935.335608796297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45935.335608796297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45935.335608796297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45935.335608796297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45935.335608796297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45935.335608796297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45935.335608796297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45935.335608796297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45935.335608796297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45935.335608796297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45935.335608796297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45935.335608796297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45935.335608796297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45935.335608796297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45935.335608796297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45935.335608796297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45935.335608796297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45935.335608796297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45935.335608796297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45935.335608796297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45935.335608796297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45935.335608796297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45935.335608796297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45935.335608796297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45935.335608796297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45935.335608796297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45935.335608796297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45935.335608796297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45935.335608796297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45935.335608796297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45935.335608796297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45935.335608796297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45935.335608796297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45935.335608796297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45935.335608796297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45935.335608796297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45935.335608796297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45935.335608796297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45935.335608796297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45935.335608796297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45935.335608796297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45935.335608796297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45935.335608796297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45935.335608796297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45935.335608796297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45935.335608796297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45935.335608796297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45935.335608796297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45935.335608796297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45935.335608796297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45935.335608796297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45935.335608796297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45935.335608796297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45935.335608796297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45935.335608796297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45935.335608796297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45935.335608796297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45935.335608796297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45935.335608796297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45935.335608796297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45935.335608796297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45935.335608796297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45935.335608796297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45935.335608796297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45935.335608796297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45935.335608796297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45935.335608796297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45935.335608796297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45935.335608796297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45935.335608796297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45935.335608796297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45935.335608796297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45935.335608796297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45935.335608796297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45935.335608796297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45935.335608796297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45935.335608796297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45935.335608796297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45935.335608796297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45935.335608796297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45935.335608796297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45935.335608796297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45935.335608796297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45935.335608796297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45935.335608796297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45935.335608796297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45935.335608796297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45935.335608796297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45935.335608796297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45935.335608796297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45935.335608796297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45935.335608796297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45935.335608796297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45935.335608796297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45935.335608796297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45935.335608796297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45935.335608796297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45935.335608796297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45935.335608796297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45935.335608796297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45935.335608796297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45935.335608796297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45935.335608796297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45935.335608796297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45935.335608796297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45935.335608796297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45935.335608796297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45935.335608796297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45935.335608796297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45935.335608796297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45935.335608796297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45935.335608796297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45935.335608796297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45935.335608796297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45935.335608796297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45935.335608796297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45935.335608796297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45935.335608796297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45935.335608796297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45935.335608796297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45935.335608796297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45935.335608796297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45935.335608796297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45935.335608796297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45935.335608796297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45935.335608796297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45935.335608796297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45935.335608796297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45935.335608796297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45935.335608796297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45935.335608796297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45935.335608796297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45935.335608796297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45935.335608796297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45935.335608796297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45935.335608796297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45935.335608796297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45935.335608796297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45935.335608796297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45935.335608796297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45935.335608796297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45935.335608796297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45935.335608796297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45935.335608796297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45935.335608796297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45935.335608796297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45935.335608796297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45935.335608796297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45935.335608796297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45935.335608796297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45935.335608796297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45935.335608796297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45935.335608796297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45935.335608796297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45935.335608796297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45935.335608796297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45935.335608796297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45935.335608796297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45935.335608796297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45935.335608796297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45935.335608796297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45935.335608796297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45935.335608796297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45935.335608796297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45935.335608796297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45935.335608796297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45935.335608796297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45935.335608796297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45935.335608796297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45935.335608796297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45935.335608796297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45935.335608796297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45935.335608796297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45935.335608796297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45935.335608796297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45935.335608796297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45935.335608796297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45935.335608796297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45935.335608796297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45935.335608796297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45935.335608796297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45935.335608796297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45935.335608796297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45935.335608796297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45935.335608796297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45935.335608796297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45935.335608796297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45935.335608796297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45935.335608796297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45935.335608796297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45935.335608796297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45935.335608796297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45935.335608796297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45935.335608796297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45935.335608796297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45935.335608796297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45935.335608796297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45935.335608796297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45935.335608796297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45935.335608796297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45935.335608796297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45935.335608796297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45935.335608796297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45935.335608796297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45935.335608796297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45935.335608796297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45935.335608796297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45935.335608796297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45935.335608796297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45935.335608796297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45935.335608796297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45935.335608796297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45935.335608796297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45935.335608796297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45935.335608796297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45935.335608796297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45935.335608796297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45935.335608796297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45935.335608796297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45935.335608796297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45935.335608796297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45935.335608796297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45935.335608796297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45935.335608796297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45935.335608796297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45935.335608796297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45935.335608796297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45935.335608796297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45935.335608796297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45935.335608796297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45935.335608796297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45935.335608796297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45935.335608796297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45935.335608796297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45935.335608796297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45935.335608796297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45935.335608796297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45935.335608796297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45935.335608796297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45935.335608796297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45935.335608796297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45935.335608796297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45935.335608796297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45935.335608796297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45935.335608796297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45935.335608796297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45935.335608796297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45935.335608796297</v>
      </c>
      <c r="H301" s="124"/>
      <c r="I301" s="120" t="str">
        <f>IFERROR(VLOOKUP(D301,DB!A:F,6,0),"")</f>
        <v/>
      </c>
      <c r="J301" s="119" t="str">
        <f>IFERROR(VLOOKUP(D301,DB!A:G,7,0),"")</f>
        <v/>
      </c>
      <c r="K301" s="125"/>
      <c r="L301" s="126" t="str">
        <f>IFERROR(VLOOKUP(D301,DB!A:I,9,0),"")</f>
        <v/>
      </c>
    </row>
  </sheetData>
  <dataValidations count="2">
    <dataValidation allowBlank="1" showInputMessage="1" showErrorMessage="1" sqref="E1" xr:uid="{380493DB-286A-4683-AF55-C78F04945A49}"/>
    <dataValidation type="list" allowBlank="1" showInputMessage="1" showErrorMessage="1" sqref="E7:E30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2025-10-05T05:04:12Z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